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Mode d'emploi" sheetId="1" state="visible" r:id="rId1"/>
    <sheet xmlns:r="http://schemas.openxmlformats.org/officeDocument/2006/relationships" name="Mes chiffres" sheetId="2" state="visible" r:id="rId2"/>
    <sheet xmlns:r="http://schemas.openxmlformats.org/officeDocument/2006/relationships" name="Mes prix ravalement" sheetId="3" state="visible" r:id="rId3"/>
    <sheet xmlns:r="http://schemas.openxmlformats.org/officeDocument/2006/relationships" name="Mon métré" sheetId="4" state="visible" r:id="rId4"/>
    <sheet xmlns:r="http://schemas.openxmlformats.org/officeDocument/2006/relationships" name="Mon chiffrage" sheetId="5" state="visible" r:id="rId5"/>
    <sheet xmlns:r="http://schemas.openxmlformats.org/officeDocument/2006/relationships" name="Suivi des relances" sheetId="6" state="visible" r:id="rId6"/>
  </sheets>
  <definedNames/>
  <calcPr calcId="124519" fullCalcOnLoad="1"/>
</workbook>
</file>

<file path=xl/styles.xml><?xml version="1.0" encoding="utf-8"?>
<styleSheet xmlns="http://schemas.openxmlformats.org/spreadsheetml/2006/main">
  <numFmts count="9">
    <numFmt numFmtId="164" formatCode="0.00 &quot;h&quot;;;&quot;-&quot;"/>
    <numFmt numFmtId="165" formatCode="#,##0 &quot;€&quot;;-#,##0 &quot;€&quot;;&quot;-&quot;"/>
    <numFmt numFmtId="166" formatCode="0 &quot;h&quot;;;&quot;-&quot;"/>
    <numFmt numFmtId="167" formatCode="0.0 &quot;j&quot;;;&quot;-&quot;"/>
    <numFmt numFmtId="168" formatCode="#,##0.00 &quot;€&quot;;-#,##0.00 &quot;€&quot;;&quot;-&quot;"/>
    <numFmt numFmtId="169" formatCode="0.00;;&quot;&quot;"/>
    <numFmt numFmtId="170" formatCode="#,##0.00;-#,##0.00;&quot;-&quot;"/>
    <numFmt numFmtId="171" formatCode="0.0%"/>
    <numFmt numFmtId="172" formatCode="dd/mm/yyyy"/>
  </numFmts>
  <fonts count="13">
    <font>
      <name val="Calibri"/>
      <family val="2"/>
      <color theme="1"/>
      <sz val="11"/>
      <scheme val="minor"/>
    </font>
    <font>
      <name val="Arial"/>
      <b val="1"/>
      <color rgb="00C2301D"/>
      <sz val="8"/>
    </font>
    <font>
      <name val="Arial"/>
      <b val="1"/>
      <color rgb="001F1D1A"/>
      <sz val="16"/>
    </font>
    <font>
      <name val="Arial"/>
      <i val="1"/>
      <color rgb="005C554B"/>
      <sz val="9.5"/>
    </font>
    <font>
      <name val="Arial"/>
      <b val="1"/>
      <color rgb="001F1D1A"/>
      <sz val="11"/>
    </font>
    <font>
      <name val="Arial"/>
      <color rgb="001F1D1A"/>
      <sz val="10"/>
    </font>
    <font>
      <name val="Arial"/>
      <color rgb="000000FF"/>
      <sz val="10"/>
    </font>
    <font>
      <name val="Arial"/>
      <b val="1"/>
      <color rgb="001F1D1A"/>
      <sz val="12"/>
    </font>
    <font>
      <name val="Arial"/>
      <i val="1"/>
      <color rgb="005C554B"/>
      <sz val="9"/>
    </font>
    <font>
      <name val="Arial"/>
      <b val="1"/>
      <color rgb="001F1D1A"/>
      <sz val="10"/>
    </font>
    <font>
      <name val="Arial"/>
      <b val="1"/>
      <color rgb="00C2301D"/>
      <sz val="9.5"/>
    </font>
    <font>
      <name val="Arial"/>
      <b val="1"/>
      <color rgb="001F1D1A"/>
      <sz val="9.5"/>
    </font>
    <font>
      <name val="Arial"/>
      <b val="1"/>
      <color rgb="00C2301D"/>
      <sz val="10"/>
    </font>
  </fonts>
  <fills count="5">
    <fill>
      <patternFill/>
    </fill>
    <fill>
      <patternFill patternType="gray125"/>
    </fill>
    <fill>
      <patternFill patternType="solid">
        <fgColor rgb="00FFF6E6"/>
      </patternFill>
    </fill>
    <fill>
      <patternFill patternType="solid">
        <fgColor rgb="00F8F0DF"/>
      </patternFill>
    </fill>
    <fill>
      <patternFill patternType="solid">
        <fgColor rgb="00ECDCCB"/>
      </patternFill>
    </fill>
  </fills>
  <borders count="2">
    <border>
      <left/>
      <right/>
      <top/>
      <bottom/>
      <diagonal/>
    </border>
    <border>
      <left style="thin">
        <color rgb="00E2D3BF"/>
      </left>
      <right style="thin">
        <color rgb="00E2D3BF"/>
      </right>
      <top style="thin">
        <color rgb="00E2D3BF"/>
      </top>
      <bottom style="thin">
        <color rgb="00E2D3BF"/>
      </bottom>
    </border>
  </borders>
  <cellStyleXfs count="1">
    <xf numFmtId="0" fontId="0" fillId="0" borderId="0"/>
  </cellStyleXfs>
  <cellXfs count="4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pivotButton="0" quotePrefix="0" xfId="0"/>
    <xf numFmtId="0" fontId="5" fillId="0" borderId="1" pivotButton="0" quotePrefix="0" xfId="0"/>
    <xf numFmtId="0" fontId="7" fillId="0" borderId="0" pivotButton="0" quotePrefix="0" xfId="0"/>
    <xf numFmtId="0" fontId="5" fillId="0" borderId="0" pivotButton="0" quotePrefix="0" xfId="0"/>
    <xf numFmtId="1" fontId="6" fillId="2" borderId="1" pivotButton="0" quotePrefix="0" xfId="0"/>
    <xf numFmtId="0" fontId="8" fillId="0" borderId="0" pivotButton="0" quotePrefix="0" xfId="0"/>
    <xf numFmtId="164" fontId="6" fillId="2" borderId="1" pivotButton="0" quotePrefix="0" xfId="0"/>
    <xf numFmtId="165" fontId="6" fillId="2" borderId="1" pivotButton="0" quotePrefix="0" xfId="0"/>
    <xf numFmtId="0" fontId="9" fillId="0" borderId="0" pivotButton="0" quotePrefix="0" xfId="0"/>
    <xf numFmtId="166" fontId="9" fillId="0" borderId="1" pivotButton="0" quotePrefix="0" xfId="0"/>
    <xf numFmtId="167" fontId="5" fillId="0" borderId="1" pivotButton="0" quotePrefix="0" xfId="0"/>
    <xf numFmtId="164" fontId="5" fillId="0" borderId="1" pivotButton="0" quotePrefix="0" xfId="0"/>
    <xf numFmtId="165" fontId="9" fillId="0" borderId="1" pivotButton="0" quotePrefix="0" xfId="0"/>
    <xf numFmtId="0" fontId="5" fillId="0" borderId="0" applyAlignment="1" pivotButton="0" quotePrefix="0" xfId="0">
      <alignment vertical="center" wrapText="1"/>
    </xf>
    <xf numFmtId="165" fontId="5" fillId="0" borderId="1" pivotButton="0" quotePrefix="0" xfId="0"/>
    <xf numFmtId="166" fontId="6" fillId="2" borderId="1" pivotButton="0" quotePrefix="0" xfId="0"/>
    <xf numFmtId="9" fontId="6" fillId="2" borderId="1" pivotButton="0" quotePrefix="0" xfId="0"/>
    <xf numFmtId="166" fontId="5" fillId="0" borderId="1" pivotButton="0" quotePrefix="0" xfId="0"/>
    <xf numFmtId="0" fontId="9" fillId="0" borderId="0" applyAlignment="1" pivotButton="0" quotePrefix="0" xfId="0">
      <alignment vertical="center" wrapText="1"/>
    </xf>
    <xf numFmtId="168" fontId="9" fillId="3" borderId="1" pivotButton="0" quotePrefix="0" xfId="0"/>
    <xf numFmtId="0" fontId="10" fillId="0" borderId="0" pivotButton="0" quotePrefix="0" xfId="0"/>
    <xf numFmtId="168" fontId="9" fillId="0" borderId="1" pivotButton="0" quotePrefix="0" xfId="0"/>
    <xf numFmtId="0" fontId="11" fillId="4" borderId="1" applyAlignment="1" pivotButton="0" quotePrefix="0" xfId="0">
      <alignment vertical="center" wrapText="1"/>
    </xf>
    <xf numFmtId="0" fontId="12" fillId="3" borderId="0" pivotButton="0" quotePrefix="0" xfId="0"/>
    <xf numFmtId="0" fontId="0" fillId="3" borderId="0" pivotButton="0" quotePrefix="0" xfId="0"/>
    <xf numFmtId="0" fontId="5" fillId="0" borderId="1" applyAlignment="1" pivotButton="0" quotePrefix="0" xfId="0">
      <alignment vertical="center" wrapText="1"/>
    </xf>
    <xf numFmtId="169" fontId="6" fillId="2" borderId="1" pivotButton="0" quotePrefix="0" xfId="0"/>
    <xf numFmtId="168" fontId="6" fillId="2" borderId="1" pivotButton="0" quotePrefix="0" xfId="0"/>
    <xf numFmtId="168" fontId="5" fillId="0" borderId="1" pivotButton="0" quotePrefix="0" xfId="0"/>
    <xf numFmtId="170" fontId="6" fillId="2" borderId="1" pivotButton="0" quotePrefix="0" xfId="0"/>
    <xf numFmtId="170" fontId="5" fillId="0" borderId="1" pivotButton="0" quotePrefix="0" xfId="0"/>
    <xf numFmtId="170" fontId="9" fillId="0" borderId="1" pivotButton="0" quotePrefix="0" xfId="0"/>
    <xf numFmtId="170" fontId="9" fillId="3" borderId="1" pivotButton="0" quotePrefix="0" xfId="0"/>
    <xf numFmtId="0" fontId="0" fillId="0" borderId="1" pivotButton="0" quotePrefix="0" xfId="0"/>
    <xf numFmtId="0" fontId="8" fillId="0" borderId="0" applyAlignment="1" pivotButton="0" quotePrefix="0" xfId="0">
      <alignment vertical="center" wrapText="1"/>
    </xf>
    <xf numFmtId="171" fontId="6" fillId="2" borderId="1" pivotButton="0" quotePrefix="0" xfId="0"/>
    <xf numFmtId="1" fontId="9" fillId="0" borderId="1" pivotButton="0" quotePrefix="0" xfId="0"/>
    <xf numFmtId="9" fontId="9" fillId="0" borderId="1" pivotButton="0" quotePrefix="0" xfId="0"/>
    <xf numFmtId="172" fontId="6" fillId="2" borderId="1" pivotButton="0" quotePrefix="0" xfId="0"/>
    <xf numFmtId="172" fontId="5" fillId="0" borderId="1" pivotButton="0" quotePrefix="0" xfId="0"/>
  </cellXfs>
  <cellStyles count="1">
    <cellStyle name="Normal" xfId="0" builtinId="0" hidden="0"/>
  </cellStyles>
  <dxfs count="1">
    <dxf>
      <font>
        <name val="Arial"/>
        <b val="1"/>
        <color rgb="00C2301D"/>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3"/>
  <sheetViews>
    <sheetView showGridLines="0" workbookViewId="0">
      <selection activeCell="A1" sqref="A1"/>
    </sheetView>
  </sheetViews>
  <sheetFormatPr baseColWidth="8" defaultRowHeight="15"/>
  <cols>
    <col width="120" customWidth="1" min="1" max="1"/>
    <col width="14" customWidth="1" min="2" max="2"/>
  </cols>
  <sheetData>
    <row r="1">
      <c r="A1" s="1" t="inlineStr">
        <is>
          <t>LE KIT DEVIS RAVALEMENT · GUSCHANTIER.FR</t>
        </is>
      </c>
    </row>
    <row r="2" ht="24" customHeight="1">
      <c r="A2" s="2" t="inlineStr">
        <is>
          <t>Les calculs du kit</t>
        </is>
      </c>
    </row>
    <row r="3">
      <c r="A3" s="3" t="inlineStr">
        <is>
          <t>Ce fichier fait les calculs du kit tout seul. Gratuit, préparé par Mathieu Soler, créateur de Gus, l'assistant chantier.</t>
        </is>
      </c>
    </row>
    <row r="5">
      <c r="A5" s="4" t="inlineStr">
        <is>
          <t>Comment s'en servir</t>
        </is>
      </c>
    </row>
    <row r="6">
      <c r="A6" s="5" t="inlineStr">
        <is>
          <t>1. Les cellules sur fond crème, écrites en bleu, sont à remplir. Toutes les autres se calculent seules.</t>
        </is>
      </c>
    </row>
    <row r="7">
      <c r="A7" s="5" t="inlineStr">
        <is>
          <t>2. Les valeurs déjà présentes sont des exemples tirés des articles du blog : remplacez-les par les vôtres. Aucun prix n'est pré-rempli : ce sont les vôtres qui comptent.</t>
        </is>
      </c>
    </row>
    <row r="8">
      <c r="A8" s="5" t="inlineStr">
        <is>
          <t>3. Dans l'ordre : « Mes chiffres » donne votre taux horaire, « Mes prix ravalement » vos prix de vente, « Mon métré » les quantités d'un chantier, et « Mon chiffrage » assemble le tout.</t>
        </is>
      </c>
    </row>
    <row r="9">
      <c r="A9" s="5" t="inlineStr">
        <is>
          <t>4. « Suivi des relances » calcule les dates de relance à partir de la date d'envoi du devis.</t>
        </is>
      </c>
    </row>
    <row r="10">
      <c r="A10" s="5" t="inlineStr"/>
    </row>
    <row r="11">
      <c r="A11" s="4" t="inlineStr">
        <is>
          <t>Les onglets</t>
        </is>
      </c>
    </row>
    <row r="12">
      <c r="A12" s="5" t="inlineStr">
        <is>
          <t>Mes chiffres : ce que vous coûtent vos devis chaque mois, et votre vrai taux horaire.</t>
        </is>
      </c>
    </row>
    <row r="13">
      <c r="A13" s="5" t="inlineStr">
        <is>
          <t>Mes prix ravalement : le prix de revient et le prix de vente HT de chaque poste, à partir de vos temps, de vos fournitures et de vos locations.</t>
        </is>
      </c>
    </row>
    <row r="14">
      <c r="A14" s="5" t="inlineStr">
        <is>
          <t>Mon métré : les surfaces de chaque façade, pignon et pointe compris, et tout ce qui se compte au mètre linéaire ou à l'unité.</t>
        </is>
      </c>
    </row>
    <row r="15">
      <c r="A15" s="5" t="inlineStr">
        <is>
          <t>Mon chiffrage : chaque poste avec sa quantité et votre prix, le total HT, la TVA et le TTC. Les postes en fourchette (reprise d'enduit) donnent un total bas et un total haut.</t>
        </is>
      </c>
    </row>
    <row r="16">
      <c r="A16" s="5" t="inlineStr">
        <is>
          <t>Suivi des relances : vos devis envoyés, les dates de relance, le résultat et la raison quand vous perdez.</t>
        </is>
      </c>
    </row>
    <row r="17">
      <c r="A17" s="5" t="inlineStr"/>
    </row>
    <row r="18">
      <c r="A18" s="5" t="inlineStr">
        <is>
          <t>Pour un nouveau chantier : faites une copie du fichier, gardez « Mes chiffres » et vos prix, et remplacez seulement le métré.</t>
        </is>
      </c>
    </row>
    <row r="19">
      <c r="A19" s="5" t="inlineStr">
        <is>
          <t>Bon à savoir : les exemples sont des hypothèses, pas des prix du marché. Compatible Excel, LibreOffice et Google Sheets.</t>
        </is>
      </c>
    </row>
    <row r="22">
      <c r="A22" t="inlineStr">
        <is>
          <t>Exemple de cellule à remplir</t>
        </is>
      </c>
      <c r="B22" s="6" t="n">
        <v>15</v>
      </c>
    </row>
    <row r="23">
      <c r="A23" t="inlineStr">
        <is>
          <t>Exemple de cellule calculée</t>
        </is>
      </c>
      <c r="B23" s="7">
        <f>B22*4</f>
        <v/>
      </c>
    </row>
  </sheetData>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62" customWidth="1" min="1" max="1"/>
    <col width="16" customWidth="1" min="2" max="2"/>
    <col width="55" customWidth="1" min="3" max="3"/>
  </cols>
  <sheetData>
    <row r="1">
      <c r="A1" s="1" t="inlineStr">
        <is>
          <t>LE KIT DEVIS RAVALEMENT · GUSCHANTIER.FR</t>
        </is>
      </c>
    </row>
    <row r="2" ht="24" customHeight="1">
      <c r="A2" s="2" t="inlineStr">
        <is>
          <t>Mes chiffres</t>
        </is>
      </c>
    </row>
    <row r="3">
      <c r="A3" s="3" t="inlineStr">
        <is>
          <t>Comptez tout : le premier appel, le trajet aller et retour, la visite, le métré des façades, le chiffrage, la mise au propre, les relances.</t>
        </is>
      </c>
    </row>
    <row r="5">
      <c r="A5" s="8" t="inlineStr">
        <is>
          <t>Ce que vous coûtent vos devis</t>
        </is>
      </c>
    </row>
    <row r="6">
      <c r="A6" s="9" t="inlineStr">
        <is>
          <t>Devis par mois</t>
        </is>
      </c>
      <c r="B6" s="10" t="n">
        <v>15</v>
      </c>
      <c r="C6" s="11" t="inlineStr"/>
    </row>
    <row r="7">
      <c r="A7" s="9" t="inlineStr">
        <is>
          <t>Temps moyen par devis, trajet compris (heures)</t>
        </is>
      </c>
      <c r="B7" s="12" t="n">
        <v>4</v>
      </c>
      <c r="C7" s="11" t="inlineStr">
        <is>
          <t>Une gérante d'isolation a compté 5 h 30 à 8 h pour un devis avec visite.</t>
        </is>
      </c>
    </row>
    <row r="8">
      <c r="A8" s="9" t="inlineStr">
        <is>
          <t>Chantiers signés par mois</t>
        </is>
      </c>
      <c r="B8" s="10" t="n">
        <v>5</v>
      </c>
      <c r="C8" s="11" t="inlineStr"/>
    </row>
    <row r="9">
      <c r="A9" s="9" t="inlineStr">
        <is>
          <t>Ce que vous rapporte une heure de chantier</t>
        </is>
      </c>
      <c r="B9" s="13" t="n">
        <v>45</v>
      </c>
      <c r="C9" s="11" t="inlineStr"/>
    </row>
    <row r="10">
      <c r="A10" s="14" t="inlineStr">
        <is>
          <t>Temps passé en devis chaque mois</t>
        </is>
      </c>
      <c r="B10" s="15">
        <f>B6*B7</f>
        <v/>
      </c>
      <c r="C10" s="11" t="inlineStr">
        <is>
          <t>Devis par mois × temps par devis.</t>
        </is>
      </c>
    </row>
    <row r="11">
      <c r="A11" s="9" t="inlineStr">
        <is>
          <t>soit, en journées de 8 heures</t>
        </is>
      </c>
      <c r="B11" s="16">
        <f>B10/8</f>
        <v/>
      </c>
      <c r="C11" s="11" t="inlineStr"/>
    </row>
    <row r="12">
      <c r="A12" s="9" t="inlineStr">
        <is>
          <t>Temps de devis par chantier signé</t>
        </is>
      </c>
      <c r="B12" s="17">
        <f>IFERROR(B10/B8,0)</f>
        <v/>
      </c>
      <c r="C12" s="11" t="inlineStr">
        <is>
          <t>Le vrai coût d'un chantier gagné : il porte aussi les devis perdus.</t>
        </is>
      </c>
    </row>
    <row r="13">
      <c r="A13" s="14" t="inlineStr">
        <is>
          <t>Valeur de ce temps, chaque mois</t>
        </is>
      </c>
      <c r="B13" s="18">
        <f>B10*B9</f>
        <v/>
      </c>
      <c r="C13" s="11" t="inlineStr">
        <is>
          <t>Du travail que personne ne vous paie.</t>
        </is>
      </c>
    </row>
    <row r="15">
      <c r="A15" s="8" t="inlineStr">
        <is>
          <t>Mon taux horaire</t>
        </is>
      </c>
    </row>
    <row r="16">
      <c r="A16" s="19" t="inlineStr">
        <is>
          <t>Rémunération visée sur l'année</t>
        </is>
      </c>
      <c r="B16" s="13" t="n">
        <v>32000</v>
      </c>
      <c r="C16" s="11" t="inlineStr">
        <is>
          <t>Valeur d'exemple : remplacez-la.</t>
        </is>
      </c>
    </row>
    <row r="17">
      <c r="A17" s="19" t="inlineStr">
        <is>
          <t>Charges sociales de l'année</t>
        </is>
      </c>
      <c r="B17" s="13" t="n">
        <v>10000</v>
      </c>
      <c r="C17" s="11" t="inlineStr">
        <is>
          <t>Valeur d'exemple : remplacez-la.</t>
        </is>
      </c>
    </row>
    <row r="18" ht="28" customHeight="1">
      <c r="A18" s="19" t="inlineStr">
        <is>
          <t>Frais fixes : véhicule, assurances dont décennale, échafaudage, outillage, comptable, téléphone, logiciels, local</t>
        </is>
      </c>
      <c r="B18" s="13" t="n">
        <v>8000</v>
      </c>
      <c r="C18" s="11" t="inlineStr">
        <is>
          <t>Valeur d'exemple : remplacez-la.</t>
        </is>
      </c>
    </row>
    <row r="19">
      <c r="A19" s="19" t="inlineStr">
        <is>
          <t>Total à couvrir sur l'année</t>
        </is>
      </c>
      <c r="B19" s="20">
        <f>SUM(B16:B18)</f>
        <v/>
      </c>
      <c r="C19" s="11" t="inlineStr">
        <is>
          <t>Exemple de l'article : 50 000 €.</t>
        </is>
      </c>
    </row>
    <row r="20">
      <c r="A20" s="19" t="inlineStr">
        <is>
          <t>Heures de présence dans l'année</t>
        </is>
      </c>
      <c r="B20" s="21" t="n">
        <v>1600</v>
      </c>
      <c r="C20" s="11" t="inlineStr"/>
    </row>
    <row r="21" ht="28" customHeight="1">
      <c r="A21" s="19" t="inlineStr">
        <is>
          <t>Part du temps hors chantier facturé : devis, visites, trajets, achats, administratif, intempéries, congés</t>
        </is>
      </c>
      <c r="B21" s="22" t="n">
        <v>0.3</v>
      </c>
      <c r="C21" s="11" t="inlineStr">
        <is>
          <t>Souvent un tiers du temps, parfois plus. En façade, les intempéries comptent.</t>
        </is>
      </c>
    </row>
    <row r="22">
      <c r="A22" s="19" t="inlineStr">
        <is>
          <t>Heures facturables</t>
        </is>
      </c>
      <c r="B22" s="23">
        <f>B20*(1-B21)</f>
        <v/>
      </c>
      <c r="C22" s="11" t="inlineStr"/>
    </row>
    <row r="23">
      <c r="A23" s="24" t="inlineStr">
        <is>
          <t>Mon taux horaire HT</t>
        </is>
      </c>
      <c r="B23" s="25">
        <f>IFERROR(B19/B22,0)</f>
        <v/>
      </c>
      <c r="C23" s="11" t="inlineStr">
        <is>
          <t>Repris automatiquement dans « Mes prix ravalement ».</t>
        </is>
      </c>
    </row>
    <row r="25">
      <c r="A25" s="26" t="inlineStr">
        <is>
          <t>À retenir : votre taux horaire se calcule sur vos heures réellement facturables, pas sur 35 heures.</t>
        </is>
      </c>
    </row>
  </sheetData>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H35"/>
  <sheetViews>
    <sheetView showGridLines="0" workbookViewId="0">
      <pane ySplit="8" topLeftCell="A9" activePane="bottomLeft" state="frozen"/>
      <selection pane="bottomLeft" activeCell="A1" sqref="A1"/>
    </sheetView>
  </sheetViews>
  <sheetFormatPr baseColWidth="8" defaultRowHeight="15"/>
  <cols>
    <col width="52" customWidth="1" min="1" max="1"/>
    <col width="9" customWidth="1" min="2" max="2"/>
    <col width="12" customWidth="1" min="3" max="3"/>
    <col width="13" customWidth="1" min="4" max="4"/>
    <col width="15" customWidth="1" min="5" max="5"/>
    <col width="14" customWidth="1" min="6" max="6"/>
    <col width="15" customWidth="1" min="7" max="7"/>
    <col width="34" customWidth="1" min="8" max="8"/>
  </cols>
  <sheetData>
    <row r="1">
      <c r="A1" s="1" t="inlineStr">
        <is>
          <t>LE KIT DEVIS RAVALEMENT · GUSCHANTIER.FR</t>
        </is>
      </c>
    </row>
    <row r="2" ht="24" customHeight="1">
      <c r="A2" s="2" t="inlineStr">
        <is>
          <t>Mes prix ravalement</t>
        </is>
      </c>
    </row>
    <row r="3">
      <c r="A3" s="3" t="inlineStr">
        <is>
          <t>Prix de revient = temps × taux horaire + fourniture + location ou sous-traitance. Prix de vente HT = prix de revient × (1 + marge).</t>
        </is>
      </c>
    </row>
    <row r="5">
      <c r="A5" s="14" t="inlineStr">
        <is>
          <t>Taux horaire (repris de « Mes chiffres »)</t>
        </is>
      </c>
      <c r="C5" s="27">
        <f>'Mes chiffres'!B23</f>
        <v/>
      </c>
    </row>
    <row r="6">
      <c r="A6" s="14" t="inlineStr">
        <is>
          <t>Marge</t>
        </is>
      </c>
      <c r="C6" s="22" t="n">
        <v>0.15</v>
      </c>
    </row>
    <row r="8" ht="42" customHeight="1">
      <c r="A8" s="28" t="inlineStr">
        <is>
          <t>Poste</t>
        </is>
      </c>
      <c r="B8" s="28" t="inlineStr">
        <is>
          <t>Unité</t>
        </is>
      </c>
      <c r="C8" s="28" t="inlineStr">
        <is>
          <t>Temps (h par unité)</t>
        </is>
      </c>
      <c r="D8" s="28" t="inlineStr">
        <is>
          <t>Fourniture (€ par unité)</t>
        </is>
      </c>
      <c r="E8" s="28" t="inlineStr">
        <is>
          <t>Location, sous-traitance (€ par unité)</t>
        </is>
      </c>
      <c r="F8" s="28" t="inlineStr">
        <is>
          <t>Prix de revient</t>
        </is>
      </c>
      <c r="G8" s="28" t="inlineStr">
        <is>
          <t>Prix de vente HT</t>
        </is>
      </c>
      <c r="H8" s="28" t="inlineStr">
        <is>
          <t>Notes</t>
        </is>
      </c>
    </row>
    <row r="9">
      <c r="A9" s="29" t="inlineStr">
        <is>
          <t>1. Installation de chantier et échafaudage</t>
        </is>
      </c>
      <c r="B9" s="30" t="n"/>
      <c r="C9" s="30" t="n"/>
      <c r="D9" s="30" t="n"/>
      <c r="E9" s="30" t="n"/>
      <c r="F9" s="30" t="n"/>
      <c r="G9" s="30" t="n"/>
      <c r="H9" s="30" t="n"/>
    </row>
    <row r="10">
      <c r="A10" s="31" t="inlineStr">
        <is>
          <t>Échafaudage : amenée, montage, location, repli, filets</t>
        </is>
      </c>
      <c r="B10" s="7" t="inlineStr">
        <is>
          <t>m²</t>
        </is>
      </c>
      <c r="C10" s="32" t="n"/>
      <c r="D10" s="33" t="n"/>
      <c r="E10" s="33" t="n"/>
      <c r="F10" s="34">
        <f>IF(AND(C10="",D10="",E10=""),"",N(C10)*$C$5+N(D10)+N(E10))</f>
        <v/>
      </c>
      <c r="G10" s="27">
        <f>IF(F10="","",F10*(1+$C$6))</f>
        <v/>
      </c>
      <c r="H10" s="6" t="n"/>
    </row>
    <row r="11">
      <c r="A11" s="31" t="inlineStr">
        <is>
          <t>Installation de chantier : accès, balisage, branchements</t>
        </is>
      </c>
      <c r="B11" s="7" t="inlineStr">
        <is>
          <t>forfait</t>
        </is>
      </c>
      <c r="C11" s="32" t="n"/>
      <c r="D11" s="33" t="n"/>
      <c r="E11" s="33" t="n"/>
      <c r="F11" s="34">
        <f>IF(AND(C11="",D11="",E11=""),"",N(C11)*$C$5+N(D11)+N(E11))</f>
        <v/>
      </c>
      <c r="G11" s="27">
        <f>IF(F11="","",F11*(1+$C$6))</f>
        <v/>
      </c>
      <c r="H11" s="6" t="n"/>
    </row>
    <row r="12">
      <c r="A12" s="29" t="inlineStr">
        <is>
          <t>2. Protection</t>
        </is>
      </c>
      <c r="B12" s="30" t="n"/>
      <c r="C12" s="30" t="n"/>
      <c r="D12" s="30" t="n"/>
      <c r="E12" s="30" t="n"/>
      <c r="F12" s="30" t="n"/>
      <c r="G12" s="30" t="n"/>
      <c r="H12" s="30" t="n"/>
    </row>
    <row r="13">
      <c r="A13" s="31" t="inlineStr">
        <is>
          <t>Protection des menuiseries, seuils, appuis et sols</t>
        </is>
      </c>
      <c r="B13" s="7" t="inlineStr">
        <is>
          <t>u</t>
        </is>
      </c>
      <c r="C13" s="32" t="n"/>
      <c r="D13" s="33" t="n"/>
      <c r="E13" s="33" t="n"/>
      <c r="F13" s="34">
        <f>IF(AND(C13="",D13="",E13=""),"",N(C13)*$C$5+N(D13)+N(E13))</f>
        <v/>
      </c>
      <c r="G13" s="27">
        <f>IF(F13="","",F13*(1+$C$6))</f>
        <v/>
      </c>
      <c r="H13" s="6" t="n"/>
    </row>
    <row r="14">
      <c r="A14" s="31" t="inlineStr">
        <is>
          <t>Protection des abords : piscine, plantations, terrasse</t>
        </is>
      </c>
      <c r="B14" s="7" t="inlineStr">
        <is>
          <t>forfait</t>
        </is>
      </c>
      <c r="C14" s="32" t="n"/>
      <c r="D14" s="33" t="n"/>
      <c r="E14" s="33" t="n"/>
      <c r="F14" s="34">
        <f>IF(AND(C14="",D14="",E14=""),"",N(C14)*$C$5+N(D14)+N(E14))</f>
        <v/>
      </c>
      <c r="G14" s="27">
        <f>IF(F14="","",F14*(1+$C$6))</f>
        <v/>
      </c>
      <c r="H14" s="6" t="n"/>
    </row>
    <row r="15">
      <c r="A15" s="29" t="inlineStr">
        <is>
          <t>3. Nettoyage et traitement des mousses</t>
        </is>
      </c>
      <c r="B15" s="30" t="n"/>
      <c r="C15" s="30" t="n"/>
      <c r="D15" s="30" t="n"/>
      <c r="E15" s="30" t="n"/>
      <c r="F15" s="30" t="n"/>
      <c r="G15" s="30" t="n"/>
      <c r="H15" s="30" t="n"/>
    </row>
    <row r="16">
      <c r="A16" s="31" t="inlineStr">
        <is>
          <t>Nettoyage à l'eau sous pression</t>
        </is>
      </c>
      <c r="B16" s="7" t="inlineStr">
        <is>
          <t>m²</t>
        </is>
      </c>
      <c r="C16" s="32" t="n"/>
      <c r="D16" s="33" t="n"/>
      <c r="E16" s="33" t="n"/>
      <c r="F16" s="34">
        <f>IF(AND(C16="",D16="",E16=""),"",N(C16)*$C$5+N(D16)+N(E16))</f>
        <v/>
      </c>
      <c r="G16" s="27">
        <f>IF(F16="","",F16*(1+$C$6))</f>
        <v/>
      </c>
      <c r="H16" s="6" t="n"/>
    </row>
    <row r="17">
      <c r="A17" s="31" t="inlineStr">
        <is>
          <t>Traitement anti-mousse et anti-lichen</t>
        </is>
      </c>
      <c r="B17" s="7" t="inlineStr">
        <is>
          <t>m²</t>
        </is>
      </c>
      <c r="C17" s="32" t="n"/>
      <c r="D17" s="33" t="n"/>
      <c r="E17" s="33" t="n"/>
      <c r="F17" s="34">
        <f>IF(AND(C17="",D17="",E17=""),"",N(C17)*$C$5+N(D17)+N(E17))</f>
        <v/>
      </c>
      <c r="G17" s="27">
        <f>IF(F17="","",F17*(1+$C$6))</f>
        <v/>
      </c>
      <c r="H17" s="6" t="n"/>
    </row>
    <row r="18">
      <c r="A18" s="29" t="inlineStr">
        <is>
          <t>4. Réparation du support</t>
        </is>
      </c>
      <c r="B18" s="30" t="n"/>
      <c r="C18" s="30" t="n"/>
      <c r="D18" s="30" t="n"/>
      <c r="E18" s="30" t="n"/>
      <c r="F18" s="30" t="n"/>
      <c r="G18" s="30" t="n"/>
      <c r="H18" s="30" t="n"/>
    </row>
    <row r="19">
      <c r="A19" s="31" t="inlineStr">
        <is>
          <t>Piochage et reprise d'enduit</t>
        </is>
      </c>
      <c r="B19" s="7" t="inlineStr">
        <is>
          <t>m²</t>
        </is>
      </c>
      <c r="C19" s="32" t="n"/>
      <c r="D19" s="33" t="n"/>
      <c r="E19" s="33" t="n"/>
      <c r="F19" s="34">
        <f>IF(AND(C19="",D19="",E19=""),"",N(C19)*$C$5+N(D19)+N(E19))</f>
        <v/>
      </c>
      <c r="G19" s="27">
        <f>IF(F19="","",F19*(1+$C$6))</f>
        <v/>
      </c>
      <c r="H19" s="6" t="n"/>
    </row>
    <row r="20">
      <c r="A20" s="31" t="inlineStr">
        <is>
          <t>Traitement des fissures fines</t>
        </is>
      </c>
      <c r="B20" s="7" t="inlineStr">
        <is>
          <t>ml</t>
        </is>
      </c>
      <c r="C20" s="32" t="n"/>
      <c r="D20" s="33" t="n"/>
      <c r="E20" s="33" t="n"/>
      <c r="F20" s="34">
        <f>IF(AND(C20="",D20="",E20=""),"",N(C20)*$C$5+N(D20)+N(E20))</f>
        <v/>
      </c>
      <c r="G20" s="27">
        <f>IF(F20="","",F20*(1+$C$6))</f>
        <v/>
      </c>
      <c r="H20" s="6" t="n"/>
    </row>
    <row r="21">
      <c r="A21" s="31" t="inlineStr">
        <is>
          <t>Fers apparents : dégagement, passivation, reconstitution</t>
        </is>
      </c>
      <c r="B21" s="7" t="inlineStr">
        <is>
          <t>ml</t>
        </is>
      </c>
      <c r="C21" s="32" t="n"/>
      <c r="D21" s="33" t="n"/>
      <c r="E21" s="33" t="n"/>
      <c r="F21" s="34">
        <f>IF(AND(C21="",D21="",E21=""),"",N(C21)*$C$5+N(D21)+N(E21))</f>
        <v/>
      </c>
      <c r="G21" s="27">
        <f>IF(F21="","",F21*(1+$C$6))</f>
        <v/>
      </c>
      <c r="H21" s="6" t="n"/>
    </row>
    <row r="22">
      <c r="A22" s="29" t="inlineStr">
        <is>
          <t>5. Finition des façades</t>
        </is>
      </c>
      <c r="B22" s="30" t="n"/>
      <c r="C22" s="30" t="n"/>
      <c r="D22" s="30" t="n"/>
      <c r="E22" s="30" t="n"/>
      <c r="F22" s="30" t="n"/>
      <c r="G22" s="30" t="n"/>
      <c r="H22" s="30" t="n"/>
    </row>
    <row r="23">
      <c r="A23" s="31" t="inlineStr">
        <is>
          <t>Impression adaptée au support</t>
        </is>
      </c>
      <c r="B23" s="7" t="inlineStr">
        <is>
          <t>m²</t>
        </is>
      </c>
      <c r="C23" s="32" t="n"/>
      <c r="D23" s="33" t="n"/>
      <c r="E23" s="33" t="n"/>
      <c r="F23" s="34">
        <f>IF(AND(C23="",D23="",E23=""),"",N(C23)*$C$5+N(D23)+N(E23))</f>
        <v/>
      </c>
      <c r="G23" s="27">
        <f>IF(F23="","",F23*(1+$C$6))</f>
        <v/>
      </c>
      <c r="H23" s="6" t="n"/>
    </row>
    <row r="24">
      <c r="A24" s="31" t="inlineStr">
        <is>
          <t>Revêtement de façade, deux couches</t>
        </is>
      </c>
      <c r="B24" s="7" t="inlineStr">
        <is>
          <t>m²</t>
        </is>
      </c>
      <c r="C24" s="32" t="n"/>
      <c r="D24" s="33" t="n"/>
      <c r="E24" s="33" t="n"/>
      <c r="F24" s="34">
        <f>IF(AND(C24="",D24="",E24=""),"",N(C24)*$C$5+N(D24)+N(E24))</f>
        <v/>
      </c>
      <c r="G24" s="27">
        <f>IF(F24="","",F24*(1+$C$6))</f>
        <v/>
      </c>
      <c r="H24" s="6" t="n"/>
    </row>
    <row r="25">
      <c r="A25" s="31" t="inlineStr">
        <is>
          <t>Tableaux et voussures</t>
        </is>
      </c>
      <c r="B25" s="7" t="inlineStr">
        <is>
          <t>ml</t>
        </is>
      </c>
      <c r="C25" s="32" t="n"/>
      <c r="D25" s="33" t="n"/>
      <c r="E25" s="33" t="n"/>
      <c r="F25" s="34">
        <f>IF(AND(C25="",D25="",E25=""),"",N(C25)*$C$5+N(D25)+N(E25))</f>
        <v/>
      </c>
      <c r="G25" s="27">
        <f>IF(F25="","",F25*(1+$C$6))</f>
        <v/>
      </c>
      <c r="H25" s="6" t="n"/>
    </row>
    <row r="26">
      <c r="A26" s="29" t="inlineStr">
        <is>
          <t>6. Modénatures, appuis et détails</t>
        </is>
      </c>
      <c r="B26" s="30" t="n"/>
      <c r="C26" s="30" t="n"/>
      <c r="D26" s="30" t="n"/>
      <c r="E26" s="30" t="n"/>
      <c r="F26" s="30" t="n"/>
      <c r="G26" s="30" t="n"/>
      <c r="H26" s="30" t="n"/>
    </row>
    <row r="27">
      <c r="A27" s="31" t="inlineStr">
        <is>
          <t>Bandeaux : nettoyage, reprise, peinture</t>
        </is>
      </c>
      <c r="B27" s="7" t="inlineStr">
        <is>
          <t>ml</t>
        </is>
      </c>
      <c r="C27" s="32" t="n"/>
      <c r="D27" s="33" t="n"/>
      <c r="E27" s="33" t="n"/>
      <c r="F27" s="34">
        <f>IF(AND(C27="",D27="",E27=""),"",N(C27)*$C$5+N(D27)+N(E27))</f>
        <v/>
      </c>
      <c r="G27" s="27">
        <f>IF(F27="","",F27*(1+$C$6))</f>
        <v/>
      </c>
      <c r="H27" s="6" t="n"/>
    </row>
    <row r="28">
      <c r="A28" s="31" t="inlineStr">
        <is>
          <t>Appuis : nettoyage et peinture</t>
        </is>
      </c>
      <c r="B28" s="7" t="inlineStr">
        <is>
          <t>ml</t>
        </is>
      </c>
      <c r="C28" s="32" t="n"/>
      <c r="D28" s="33" t="n"/>
      <c r="E28" s="33" t="n"/>
      <c r="F28" s="34">
        <f>IF(AND(C28="",D28="",E28=""),"",N(C28)*$C$5+N(D28)+N(E28))</f>
        <v/>
      </c>
      <c r="G28" s="27">
        <f>IF(F28="","",F28*(1+$C$6))</f>
        <v/>
      </c>
      <c r="H28" s="6" t="n"/>
    </row>
    <row r="29">
      <c r="A29" s="31" t="inlineStr">
        <is>
          <t>Sous-faces de débords : nettoyage et peinture</t>
        </is>
      </c>
      <c r="B29" s="7" t="inlineStr">
        <is>
          <t>ml</t>
        </is>
      </c>
      <c r="C29" s="32" t="n"/>
      <c r="D29" s="33" t="n"/>
      <c r="E29" s="33" t="n"/>
      <c r="F29" s="34">
        <f>IF(AND(C29="",D29="",E29=""),"",N(C29)*$C$5+N(D29)+N(E29))</f>
        <v/>
      </c>
      <c r="G29" s="27">
        <f>IF(F29="","",F29*(1+$C$6))</f>
        <v/>
      </c>
      <c r="H29" s="6" t="n"/>
    </row>
    <row r="30">
      <c r="A30" s="31" t="inlineStr">
        <is>
          <t>Descentes d'eau : dépose, repose</t>
        </is>
      </c>
      <c r="B30" s="7" t="inlineStr">
        <is>
          <t>u</t>
        </is>
      </c>
      <c r="C30" s="32" t="n"/>
      <c r="D30" s="33" t="n"/>
      <c r="E30" s="33" t="n"/>
      <c r="F30" s="34">
        <f>IF(AND(C30="",D30="",E30=""),"",N(C30)*$C$5+N(D30)+N(E30))</f>
        <v/>
      </c>
      <c r="G30" s="27">
        <f>IF(F30="","",F30*(1+$C$6))</f>
        <v/>
      </c>
      <c r="H30" s="6" t="n"/>
    </row>
    <row r="31">
      <c r="A31" s="29" t="inlineStr">
        <is>
          <t>7. Repli, nettoyage et déchets</t>
        </is>
      </c>
      <c r="B31" s="30" t="n"/>
      <c r="C31" s="30" t="n"/>
      <c r="D31" s="30" t="n"/>
      <c r="E31" s="30" t="n"/>
      <c r="F31" s="30" t="n"/>
      <c r="G31" s="30" t="n"/>
      <c r="H31" s="30" t="n"/>
    </row>
    <row r="32">
      <c r="A32" s="31" t="inlineStr">
        <is>
          <t>Dépose des protections, nettoyage, retouches</t>
        </is>
      </c>
      <c r="B32" s="7" t="inlineStr">
        <is>
          <t>forfait</t>
        </is>
      </c>
      <c r="C32" s="32" t="n"/>
      <c r="D32" s="33" t="n"/>
      <c r="E32" s="33" t="n"/>
      <c r="F32" s="34">
        <f>IF(AND(C32="",D32="",E32=""),"",N(C32)*$C$5+N(D32)+N(E32))</f>
        <v/>
      </c>
      <c r="G32" s="27">
        <f>IF(F32="","",F32*(1+$C$6))</f>
        <v/>
      </c>
      <c r="H32" s="6" t="n"/>
    </row>
    <row r="33">
      <c r="A33" s="31" t="inlineStr">
        <is>
          <t>Gestion des déchets : tri et dépôt en déchetterie professionnelle</t>
        </is>
      </c>
      <c r="B33" s="7" t="inlineStr">
        <is>
          <t>forfait</t>
        </is>
      </c>
      <c r="C33" s="32" t="n"/>
      <c r="D33" s="33" t="n"/>
      <c r="E33" s="33" t="n"/>
      <c r="F33" s="34">
        <f>IF(AND(C33="",D33="",E33=""),"",N(C33)*$C$5+N(D33)+N(E33))</f>
        <v/>
      </c>
      <c r="G33" s="27">
        <f>IF(F33="","",F33*(1+$C$6))</f>
        <v/>
      </c>
      <c r="H33" s="6" t="n"/>
    </row>
    <row r="35">
      <c r="A35" s="11" t="inlineStr">
        <is>
          <t>Chronométrez-vous sur deux ou trois chantiers et notez le temps par unité pour chaque poste. L'échafaudage se chiffre souvent en location : mettez-la dans la colonne E.</t>
        </is>
      </c>
    </row>
  </sheetData>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H32"/>
  <sheetViews>
    <sheetView showGridLines="0" workbookViewId="0">
      <selection activeCell="A1" sqref="A1"/>
    </sheetView>
  </sheetViews>
  <sheetFormatPr baseColWidth="8" defaultRowHeight="15"/>
  <cols>
    <col width="36" customWidth="1" min="1" max="1"/>
    <col width="12" customWidth="1" min="2" max="2"/>
    <col width="14" customWidth="1" min="3" max="3"/>
    <col width="14" customWidth="1" min="4" max="4"/>
    <col width="60" customWidth="1" min="5" max="5"/>
    <col width="14" customWidth="1" min="6" max="6"/>
    <col width="14" customWidth="1" min="7" max="7"/>
    <col width="12" customWidth="1" min="8" max="8"/>
  </cols>
  <sheetData>
    <row r="1">
      <c r="A1" s="1" t="inlineStr">
        <is>
          <t>LE KIT DEVIS RAVALEMENT · GUSCHANTIER.FR</t>
        </is>
      </c>
    </row>
    <row r="2" ht="24" customHeight="1">
      <c r="A2" s="2" t="inlineStr">
        <is>
          <t>Mon métré de façade</t>
        </is>
      </c>
    </row>
    <row r="3">
      <c r="A3" s="3" t="inlineStr">
        <is>
          <t>Façade = largeur × hauteur à l'égout. Pignon = largeur × hauteur à l'égout + largeur × pointe ÷ 2. Nette = brute − ouvertures.</t>
        </is>
      </c>
    </row>
    <row r="5">
      <c r="A5" s="8" t="inlineStr">
        <is>
          <t>Les façades</t>
        </is>
      </c>
    </row>
    <row r="6" ht="32" customHeight="1">
      <c r="A6" s="28" t="inlineStr">
        <is>
          <t>Façade</t>
        </is>
      </c>
      <c r="B6" s="28" t="inlineStr">
        <is>
          <t>Largeur (m)</t>
        </is>
      </c>
      <c r="C6" s="28" t="inlineStr">
        <is>
          <t>Hauteur à l'égout (m)</t>
        </is>
      </c>
      <c r="D6" s="28" t="inlineStr">
        <is>
          <t>Pointe du pignon (m)</t>
        </is>
      </c>
      <c r="E6" s="28" t="inlineStr">
        <is>
          <t>Ouvertures (m²)</t>
        </is>
      </c>
      <c r="F6" s="28" t="inlineStr">
        <is>
          <t>Surface brute (m²)</t>
        </is>
      </c>
      <c r="G6" s="28" t="inlineStr">
        <is>
          <t>Surface nette (m²)</t>
        </is>
      </c>
      <c r="H6" s="28" t="inlineStr">
        <is>
          <t>Source (M, P, E)</t>
        </is>
      </c>
    </row>
    <row r="7">
      <c r="A7" s="6" t="inlineStr">
        <is>
          <t>Rue</t>
        </is>
      </c>
      <c r="B7" s="35" t="n">
        <v>10</v>
      </c>
      <c r="C7" s="35" t="n">
        <v>5.8</v>
      </c>
      <c r="D7" s="35" t="n">
        <v>0</v>
      </c>
      <c r="E7" s="35" t="n">
        <v>8.15</v>
      </c>
      <c r="F7" s="36">
        <f>IF(B7="","",B7*C7+B7*N(D7)/2)</f>
        <v/>
      </c>
      <c r="G7" s="36">
        <f>IF(F7="","",F7-N(E7))</f>
        <v/>
      </c>
      <c r="H7" s="6" t="inlineStr">
        <is>
          <t>M</t>
        </is>
      </c>
    </row>
    <row r="8">
      <c r="A8" s="6" t="inlineStr">
        <is>
          <t>Jardin</t>
        </is>
      </c>
      <c r="B8" s="35" t="n">
        <v>10</v>
      </c>
      <c r="C8" s="35" t="n">
        <v>5.8</v>
      </c>
      <c r="D8" s="35" t="n">
        <v>0</v>
      </c>
      <c r="E8" s="35" t="n">
        <v>9.66</v>
      </c>
      <c r="F8" s="36">
        <f>IF(B8="","",B8*C8+B8*N(D8)/2)</f>
        <v/>
      </c>
      <c r="G8" s="36">
        <f>IF(F8="","",F8-N(E8))</f>
        <v/>
      </c>
      <c r="H8" s="6" t="inlineStr">
        <is>
          <t>M</t>
        </is>
      </c>
    </row>
    <row r="9">
      <c r="A9" s="6" t="inlineStr">
        <is>
          <t>Pignon est</t>
        </is>
      </c>
      <c r="B9" s="35" t="n">
        <v>8</v>
      </c>
      <c r="C9" s="35" t="n">
        <v>5.8</v>
      </c>
      <c r="D9" s="35" t="n">
        <v>2.4</v>
      </c>
      <c r="E9" s="35" t="n">
        <v>1.5</v>
      </c>
      <c r="F9" s="36">
        <f>IF(B9="","",B9*C9+B9*N(D9)/2)</f>
        <v/>
      </c>
      <c r="G9" s="36">
        <f>IF(F9="","",F9-N(E9))</f>
        <v/>
      </c>
      <c r="H9" s="6" t="inlineStr">
        <is>
          <t>M</t>
        </is>
      </c>
    </row>
    <row r="10">
      <c r="A10" s="6" t="inlineStr">
        <is>
          <t>Pignon ouest</t>
        </is>
      </c>
      <c r="B10" s="35" t="n">
        <v>8</v>
      </c>
      <c r="C10" s="35" t="n">
        <v>5.8</v>
      </c>
      <c r="D10" s="35" t="n">
        <v>2.4</v>
      </c>
      <c r="E10" s="35" t="n">
        <v>0</v>
      </c>
      <c r="F10" s="36">
        <f>IF(B10="","",B10*C10+B10*N(D10)/2)</f>
        <v/>
      </c>
      <c r="G10" s="36">
        <f>IF(F10="","",F10-N(E10))</f>
        <v/>
      </c>
      <c r="H10" s="6" t="inlineStr">
        <is>
          <t>M</t>
        </is>
      </c>
    </row>
    <row r="11">
      <c r="A11" s="6" t="n"/>
      <c r="B11" s="35" t="n"/>
      <c r="C11" s="35" t="n"/>
      <c r="D11" s="35" t="n"/>
      <c r="E11" s="35" t="n"/>
      <c r="F11" s="36">
        <f>IF(B11="","",B11*C11+B11*N(D11)/2)</f>
        <v/>
      </c>
      <c r="G11" s="36">
        <f>IF(F11="","",F11-N(E11))</f>
        <v/>
      </c>
      <c r="H11" s="6" t="n"/>
    </row>
    <row r="12">
      <c r="A12" s="6" t="n"/>
      <c r="B12" s="35" t="n"/>
      <c r="C12" s="35" t="n"/>
      <c r="D12" s="35" t="n"/>
      <c r="E12" s="35" t="n"/>
      <c r="F12" s="36">
        <f>IF(B12="","",B12*C12+B12*N(D12)/2)</f>
        <v/>
      </c>
      <c r="G12" s="36">
        <f>IF(F12="","",F12-N(E12))</f>
        <v/>
      </c>
      <c r="H12" s="6" t="n"/>
    </row>
    <row r="13">
      <c r="A13" s="6" t="n"/>
      <c r="B13" s="35" t="n"/>
      <c r="C13" s="35" t="n"/>
      <c r="D13" s="35" t="n"/>
      <c r="E13" s="35" t="n"/>
      <c r="F13" s="36">
        <f>IF(B13="","",B13*C13+B13*N(D13)/2)</f>
        <v/>
      </c>
      <c r="G13" s="36">
        <f>IF(F13="","",F13-N(E13))</f>
        <v/>
      </c>
      <c r="H13" s="6" t="n"/>
    </row>
    <row r="14">
      <c r="A14" s="6" t="n"/>
      <c r="B14" s="35" t="n"/>
      <c r="C14" s="35" t="n"/>
      <c r="D14" s="35" t="n"/>
      <c r="E14" s="35" t="n"/>
      <c r="F14" s="36">
        <f>IF(B14="","",B14*C14+B14*N(D14)/2)</f>
        <v/>
      </c>
      <c r="G14" s="36">
        <f>IF(F14="","",F14-N(E14))</f>
        <v/>
      </c>
      <c r="H14" s="6" t="n"/>
    </row>
    <row r="15">
      <c r="A15" s="14" t="inlineStr">
        <is>
          <t>Total</t>
        </is>
      </c>
      <c r="E15" s="37">
        <f>SUM(E7:E14)</f>
        <v/>
      </c>
      <c r="F15" s="38">
        <f>SUM(F7:F14)</f>
        <v/>
      </c>
      <c r="G15" s="38">
        <f>SUM(G7:G14)</f>
        <v/>
      </c>
    </row>
    <row r="16">
      <c r="A16" s="11" t="inlineStr">
        <is>
          <t>Exemple de l'article « Exemple de devis de ravalement » : maison R+1 de 10,00 × 8,00 m, 228,00 m² bruts, 208,69 m² nets.</t>
        </is>
      </c>
    </row>
    <row r="17">
      <c r="A17" s="11" t="inlineStr">
        <is>
          <t>Ouvertures : largeur × hauteur de chaque fenêtre et porte, additionnées. Source : M mesuré, P plan, E estimé à l'œil.</t>
        </is>
      </c>
    </row>
    <row r="19">
      <c r="A19" s="8" t="inlineStr">
        <is>
          <t>Tout ce qui se compte à part</t>
        </is>
      </c>
    </row>
    <row r="20" ht="30" customHeight="1">
      <c r="A20" s="28" t="inlineStr">
        <is>
          <t>Quantité</t>
        </is>
      </c>
      <c r="B20" s="28" t="inlineStr">
        <is>
          <t>Unité</t>
        </is>
      </c>
      <c r="C20" s="28" t="inlineStr">
        <is>
          <t>Valeur (ou mini)</t>
        </is>
      </c>
      <c r="D20" s="28" t="inlineStr">
        <is>
          <t>Maxi, si fourchette</t>
        </is>
      </c>
      <c r="E20" s="28" t="inlineStr">
        <is>
          <t>Comment compter</t>
        </is>
      </c>
    </row>
    <row r="21">
      <c r="A21" s="7" t="inlineStr">
        <is>
          <t>Échafaudage</t>
        </is>
      </c>
      <c r="B21" s="7" t="inlineStr">
        <is>
          <t>m²</t>
        </is>
      </c>
      <c r="C21" s="36">
        <f>F15</f>
        <v/>
      </c>
      <c r="D21" s="39" t="n"/>
      <c r="E21" s="40" t="inlineStr">
        <is>
          <t>Surface brute, pignons jusqu'au faîtage.</t>
        </is>
      </c>
    </row>
    <row r="22">
      <c r="A22" s="7" t="inlineStr">
        <is>
          <t>Surface nette des façades</t>
        </is>
      </c>
      <c r="B22" s="7" t="inlineStr">
        <is>
          <t>m²</t>
        </is>
      </c>
      <c r="C22" s="36">
        <f>G15</f>
        <v/>
      </c>
      <c r="D22" s="39" t="n"/>
      <c r="E22" s="40" t="inlineStr">
        <is>
          <t>Reprise du tableau des façades.</t>
        </is>
      </c>
    </row>
    <row r="23">
      <c r="A23" s="7" t="inlineStr">
        <is>
          <t>Ouvertures à protéger</t>
        </is>
      </c>
      <c r="B23" s="7" t="inlineStr">
        <is>
          <t>u</t>
        </is>
      </c>
      <c r="C23" s="35" t="n">
        <v>10</v>
      </c>
      <c r="D23" s="39" t="n"/>
      <c r="E23" s="40" t="inlineStr">
        <is>
          <t>Fenêtres, portes, porte-fenêtre.</t>
        </is>
      </c>
    </row>
    <row r="24">
      <c r="A24" s="7" t="inlineStr">
        <is>
          <t>Traitement anti-mousse</t>
        </is>
      </c>
      <c r="B24" s="7" t="inlineStr">
        <is>
          <t>m²</t>
        </is>
      </c>
      <c r="C24" s="35" t="n">
        <v>68.3</v>
      </c>
      <c r="D24" s="39" t="n"/>
      <c r="E24" s="40" t="inlineStr">
        <is>
          <t>Là où sont les mousses : ici le pignon ouest et le soubassement des autres façades.</t>
        </is>
      </c>
    </row>
    <row r="25">
      <c r="A25" s="7" t="inlineStr">
        <is>
          <t>Reprise d'enduit</t>
        </is>
      </c>
      <c r="B25" s="7" t="inlineStr">
        <is>
          <t>m²</t>
        </is>
      </c>
      <c r="C25" s="35" t="n">
        <v>8</v>
      </c>
      <c r="D25" s="35" t="n">
        <v>15</v>
      </c>
      <c r="E25" s="40" t="inlineStr">
        <is>
          <t>En fourchette : estimée à la visite, ajustée au réel après sondage.</t>
        </is>
      </c>
    </row>
    <row r="26">
      <c r="A26" s="7" t="inlineStr">
        <is>
          <t>Fissures</t>
        </is>
      </c>
      <c r="B26" s="7" t="inlineStr">
        <is>
          <t>ml</t>
        </is>
      </c>
      <c r="C26" s="35" t="n">
        <v>6</v>
      </c>
      <c r="D26" s="35" t="n">
        <v>10</v>
      </c>
      <c r="E26" s="40" t="inlineStr">
        <is>
          <t>En fourchette, décrites une par une.</t>
        </is>
      </c>
    </row>
    <row r="27">
      <c r="A27" s="7" t="inlineStr">
        <is>
          <t>Fers apparents</t>
        </is>
      </c>
      <c r="B27" s="7" t="inlineStr">
        <is>
          <t>ml</t>
        </is>
      </c>
      <c r="C27" s="35" t="n">
        <v>4</v>
      </c>
      <c r="D27" s="39" t="n"/>
      <c r="E27" s="40" t="inlineStr">
        <is>
          <t>Rive de balcon, linteaux.</t>
        </is>
      </c>
    </row>
    <row r="28">
      <c r="A28" s="7" t="inlineStr">
        <is>
          <t>Tableaux et voussures</t>
        </is>
      </c>
      <c r="B28" s="7" t="inlineStr">
        <is>
          <t>ml</t>
        </is>
      </c>
      <c r="C28" s="35" t="n">
        <v>41.6</v>
      </c>
      <c r="D28" s="39" t="n"/>
      <c r="E28" s="40" t="inlineStr">
        <is>
          <t>Deux côtés + le dessus, par ouverture (3,70 ml pour une fenêtre de 1,20 × 1,25 m).</t>
        </is>
      </c>
    </row>
    <row r="29">
      <c r="A29" s="7" t="inlineStr">
        <is>
          <t>Bandeaux</t>
        </is>
      </c>
      <c r="B29" s="7" t="inlineStr">
        <is>
          <t>ml</t>
        </is>
      </c>
      <c r="C29" s="35" t="n">
        <v>10</v>
      </c>
      <c r="D29" s="39" t="n"/>
      <c r="E29" s="40" t="inlineStr">
        <is>
          <t>À la longueur.</t>
        </is>
      </c>
    </row>
    <row r="30">
      <c r="A30" s="7" t="inlineStr">
        <is>
          <t>Appuis</t>
        </is>
      </c>
      <c r="B30" s="7" t="inlineStr">
        <is>
          <t>ml</t>
        </is>
      </c>
      <c r="C30" s="35" t="n">
        <v>9.6</v>
      </c>
      <c r="D30" s="39" t="n"/>
      <c r="E30" s="40" t="inlineStr">
        <is>
          <t>Largeur des fenêtres.</t>
        </is>
      </c>
    </row>
    <row r="31">
      <c r="A31" s="7" t="inlineStr">
        <is>
          <t>Sous-faces de débords</t>
        </is>
      </c>
      <c r="B31" s="7" t="inlineStr">
        <is>
          <t>ml</t>
        </is>
      </c>
      <c r="C31" s="35" t="n">
        <v>36</v>
      </c>
      <c r="D31" s="39" t="n"/>
      <c r="E31" s="40" t="inlineStr">
        <is>
          <t>Périmètre à l'égout et en rive.</t>
        </is>
      </c>
    </row>
    <row r="32">
      <c r="A32" s="7" t="inlineStr">
        <is>
          <t>Descentes d'eau</t>
        </is>
      </c>
      <c r="B32" s="7" t="inlineStr">
        <is>
          <t>u</t>
        </is>
      </c>
      <c r="C32" s="35" t="n">
        <v>4</v>
      </c>
      <c r="D32" s="39" t="n"/>
      <c r="E32" s="40" t="inlineStr">
        <is>
          <t>Déposées et reposées.</t>
        </is>
      </c>
    </row>
  </sheetData>
  <dataValidations count="1">
    <dataValidation sqref="H7:H14" showDropDown="0" showInputMessage="0" showErrorMessage="0" allowBlank="1" type="list">
      <formula1>"M,P,E"</formula1>
    </dataValidation>
  </dataValidation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G39"/>
  <sheetViews>
    <sheetView showGridLines="0" workbookViewId="0">
      <pane ySplit="7" topLeftCell="A8" activePane="bottomLeft" state="frozen"/>
      <selection pane="bottomLeft" activeCell="A1" sqref="A1"/>
    </sheetView>
  </sheetViews>
  <sheetFormatPr baseColWidth="8" defaultRowHeight="15"/>
  <cols>
    <col width="52" customWidth="1" min="1" max="1"/>
    <col width="9" customWidth="1" min="2" max="2"/>
    <col width="13" customWidth="1" min="3" max="3"/>
    <col width="13" customWidth="1" min="4" max="4"/>
    <col width="15" customWidth="1" min="5" max="5"/>
    <col width="15" customWidth="1" min="6" max="6"/>
    <col width="15" customWidth="1" min="7" max="7"/>
  </cols>
  <sheetData>
    <row r="1">
      <c r="A1" s="1" t="inlineStr">
        <is>
          <t>LE KIT DEVIS RAVALEMENT · GUSCHANTIER.FR</t>
        </is>
      </c>
    </row>
    <row r="2" ht="24" customHeight="1">
      <c r="A2" s="2" t="inlineStr">
        <is>
          <t>Mon chiffrage</t>
        </is>
      </c>
    </row>
    <row r="3">
      <c r="A3" s="3" t="inlineStr">
        <is>
          <t>Les quantités viennent de « Mon métré », les prix de vente de « Mes prix ravalement ». Un forfait vaut 1 : changez-le si besoin.</t>
        </is>
      </c>
    </row>
    <row r="5">
      <c r="A5" s="14" t="inlineStr">
        <is>
          <t>Taux de TVA</t>
        </is>
      </c>
      <c r="C5" s="41" t="n">
        <v>0.1</v>
      </c>
      <c r="D5" s="11" t="inlineStr">
        <is>
          <t>10 % pour des travaux sur un logement de plus de deux ans, avec la mention signée du client.</t>
        </is>
      </c>
    </row>
    <row r="7" ht="30" customHeight="1">
      <c r="A7" s="28" t="inlineStr">
        <is>
          <t>Poste</t>
        </is>
      </c>
      <c r="B7" s="28" t="inlineStr">
        <is>
          <t>Unité</t>
        </is>
      </c>
      <c r="C7" s="28" t="inlineStr">
        <is>
          <t>Quantité (basse)</t>
        </is>
      </c>
      <c r="D7" s="28" t="inlineStr">
        <is>
          <t>Quantité (haute)</t>
        </is>
      </c>
      <c r="E7" s="28" t="inlineStr">
        <is>
          <t>Prix de vente HT</t>
        </is>
      </c>
      <c r="F7" s="28" t="inlineStr">
        <is>
          <t>Total HT (bas)</t>
        </is>
      </c>
      <c r="G7" s="28" t="inlineStr">
        <is>
          <t>Total HT (haut)</t>
        </is>
      </c>
    </row>
    <row r="8">
      <c r="A8" s="29" t="inlineStr">
        <is>
          <t>1. Installation de chantier et échafaudage</t>
        </is>
      </c>
      <c r="B8" s="30" t="n"/>
      <c r="C8" s="30" t="n"/>
      <c r="D8" s="30" t="n"/>
      <c r="E8" s="30" t="n"/>
      <c r="F8" s="30" t="n"/>
      <c r="G8" s="30" t="n"/>
    </row>
    <row r="9">
      <c r="A9" s="31" t="inlineStr">
        <is>
          <t>Échafaudage : amenée, montage, location, repli, filets</t>
        </is>
      </c>
      <c r="B9" s="7" t="inlineStr">
        <is>
          <t>m²</t>
        </is>
      </c>
      <c r="C9" s="36">
        <f>'Mon métré'!C21</f>
        <v/>
      </c>
      <c r="D9" s="36">
        <f>IF('Mon métré'!D21="",'Mon métré'!C21,'Mon métré'!D21)</f>
        <v/>
      </c>
      <c r="E9" s="34">
        <f>'Mes prix ravalement'!G10</f>
        <v/>
      </c>
      <c r="F9" s="34">
        <f>N(C9)*N(E9)</f>
        <v/>
      </c>
      <c r="G9" s="34">
        <f>N(D9)*N(E9)</f>
        <v/>
      </c>
    </row>
    <row r="10">
      <c r="A10" s="31" t="inlineStr">
        <is>
          <t>Installation de chantier : accès, balisage, branchements</t>
        </is>
      </c>
      <c r="B10" s="7" t="inlineStr">
        <is>
          <t>forfait</t>
        </is>
      </c>
      <c r="C10" s="35" t="n">
        <v>1</v>
      </c>
      <c r="D10" s="36">
        <f>C10</f>
        <v/>
      </c>
      <c r="E10" s="34">
        <f>'Mes prix ravalement'!G11</f>
        <v/>
      </c>
      <c r="F10" s="34">
        <f>N(C10)*N(E10)</f>
        <v/>
      </c>
      <c r="G10" s="34">
        <f>N(D10)*N(E10)</f>
        <v/>
      </c>
    </row>
    <row r="11">
      <c r="A11" s="29" t="inlineStr">
        <is>
          <t>2. Protection</t>
        </is>
      </c>
      <c r="B11" s="30" t="n"/>
      <c r="C11" s="30" t="n"/>
      <c r="D11" s="30" t="n"/>
      <c r="E11" s="30" t="n"/>
      <c r="F11" s="30" t="n"/>
      <c r="G11" s="30" t="n"/>
    </row>
    <row r="12">
      <c r="A12" s="31" t="inlineStr">
        <is>
          <t>Protection des menuiseries, seuils, appuis et sols</t>
        </is>
      </c>
      <c r="B12" s="7" t="inlineStr">
        <is>
          <t>u</t>
        </is>
      </c>
      <c r="C12" s="36">
        <f>'Mon métré'!C23</f>
        <v/>
      </c>
      <c r="D12" s="36">
        <f>IF('Mon métré'!D23="",'Mon métré'!C23,'Mon métré'!D23)</f>
        <v/>
      </c>
      <c r="E12" s="34">
        <f>'Mes prix ravalement'!G13</f>
        <v/>
      </c>
      <c r="F12" s="34">
        <f>N(C12)*N(E12)</f>
        <v/>
      </c>
      <c r="G12" s="34">
        <f>N(D12)*N(E12)</f>
        <v/>
      </c>
    </row>
    <row r="13">
      <c r="A13" s="31" t="inlineStr">
        <is>
          <t>Protection des abords : piscine, plantations, terrasse</t>
        </is>
      </c>
      <c r="B13" s="7" t="inlineStr">
        <is>
          <t>forfait</t>
        </is>
      </c>
      <c r="C13" s="35" t="n">
        <v>1</v>
      </c>
      <c r="D13" s="36">
        <f>C13</f>
        <v/>
      </c>
      <c r="E13" s="34">
        <f>'Mes prix ravalement'!G14</f>
        <v/>
      </c>
      <c r="F13" s="34">
        <f>N(C13)*N(E13)</f>
        <v/>
      </c>
      <c r="G13" s="34">
        <f>N(D13)*N(E13)</f>
        <v/>
      </c>
    </row>
    <row r="14">
      <c r="A14" s="29" t="inlineStr">
        <is>
          <t>3. Nettoyage et traitement des mousses</t>
        </is>
      </c>
      <c r="B14" s="30" t="n"/>
      <c r="C14" s="30" t="n"/>
      <c r="D14" s="30" t="n"/>
      <c r="E14" s="30" t="n"/>
      <c r="F14" s="30" t="n"/>
      <c r="G14" s="30" t="n"/>
    </row>
    <row r="15">
      <c r="A15" s="31" t="inlineStr">
        <is>
          <t>Nettoyage à l'eau sous pression</t>
        </is>
      </c>
      <c r="B15" s="7" t="inlineStr">
        <is>
          <t>m²</t>
        </is>
      </c>
      <c r="C15" s="36">
        <f>'Mon métré'!C22</f>
        <v/>
      </c>
      <c r="D15" s="36">
        <f>IF('Mon métré'!D22="",'Mon métré'!C22,'Mon métré'!D22)</f>
        <v/>
      </c>
      <c r="E15" s="34">
        <f>'Mes prix ravalement'!G16</f>
        <v/>
      </c>
      <c r="F15" s="34">
        <f>N(C15)*N(E15)</f>
        <v/>
      </c>
      <c r="G15" s="34">
        <f>N(D15)*N(E15)</f>
        <v/>
      </c>
    </row>
    <row r="16">
      <c r="A16" s="31" t="inlineStr">
        <is>
          <t>Traitement anti-mousse et anti-lichen</t>
        </is>
      </c>
      <c r="B16" s="7" t="inlineStr">
        <is>
          <t>m²</t>
        </is>
      </c>
      <c r="C16" s="36">
        <f>'Mon métré'!C24</f>
        <v/>
      </c>
      <c r="D16" s="36">
        <f>IF('Mon métré'!D24="",'Mon métré'!C24,'Mon métré'!D24)</f>
        <v/>
      </c>
      <c r="E16" s="34">
        <f>'Mes prix ravalement'!G17</f>
        <v/>
      </c>
      <c r="F16" s="34">
        <f>N(C16)*N(E16)</f>
        <v/>
      </c>
      <c r="G16" s="34">
        <f>N(D16)*N(E16)</f>
        <v/>
      </c>
    </row>
    <row r="17">
      <c r="A17" s="29" t="inlineStr">
        <is>
          <t>4. Réparation du support</t>
        </is>
      </c>
      <c r="B17" s="30" t="n"/>
      <c r="C17" s="30" t="n"/>
      <c r="D17" s="30" t="n"/>
      <c r="E17" s="30" t="n"/>
      <c r="F17" s="30" t="n"/>
      <c r="G17" s="30" t="n"/>
    </row>
    <row r="18">
      <c r="A18" s="31" t="inlineStr">
        <is>
          <t>Piochage et reprise d'enduit</t>
        </is>
      </c>
      <c r="B18" s="7" t="inlineStr">
        <is>
          <t>m²</t>
        </is>
      </c>
      <c r="C18" s="36">
        <f>'Mon métré'!C25</f>
        <v/>
      </c>
      <c r="D18" s="36">
        <f>IF('Mon métré'!D25="",'Mon métré'!C25,'Mon métré'!D25)</f>
        <v/>
      </c>
      <c r="E18" s="34">
        <f>'Mes prix ravalement'!G19</f>
        <v/>
      </c>
      <c r="F18" s="34">
        <f>N(C18)*N(E18)</f>
        <v/>
      </c>
      <c r="G18" s="34">
        <f>N(D18)*N(E18)</f>
        <v/>
      </c>
    </row>
    <row r="19">
      <c r="A19" s="31" t="inlineStr">
        <is>
          <t>Traitement des fissures fines</t>
        </is>
      </c>
      <c r="B19" s="7" t="inlineStr">
        <is>
          <t>ml</t>
        </is>
      </c>
      <c r="C19" s="36">
        <f>'Mon métré'!C26</f>
        <v/>
      </c>
      <c r="D19" s="36">
        <f>IF('Mon métré'!D26="",'Mon métré'!C26,'Mon métré'!D26)</f>
        <v/>
      </c>
      <c r="E19" s="34">
        <f>'Mes prix ravalement'!G20</f>
        <v/>
      </c>
      <c r="F19" s="34">
        <f>N(C19)*N(E19)</f>
        <v/>
      </c>
      <c r="G19" s="34">
        <f>N(D19)*N(E19)</f>
        <v/>
      </c>
    </row>
    <row r="20">
      <c r="A20" s="31" t="inlineStr">
        <is>
          <t>Fers apparents : dégagement, passivation, reconstitution</t>
        </is>
      </c>
      <c r="B20" s="7" t="inlineStr">
        <is>
          <t>ml</t>
        </is>
      </c>
      <c r="C20" s="36">
        <f>'Mon métré'!C27</f>
        <v/>
      </c>
      <c r="D20" s="36">
        <f>IF('Mon métré'!D27="",'Mon métré'!C27,'Mon métré'!D27)</f>
        <v/>
      </c>
      <c r="E20" s="34">
        <f>'Mes prix ravalement'!G21</f>
        <v/>
      </c>
      <c r="F20" s="34">
        <f>N(C20)*N(E20)</f>
        <v/>
      </c>
      <c r="G20" s="34">
        <f>N(D20)*N(E20)</f>
        <v/>
      </c>
    </row>
    <row r="21">
      <c r="A21" s="29" t="inlineStr">
        <is>
          <t>5. Finition des façades</t>
        </is>
      </c>
      <c r="B21" s="30" t="n"/>
      <c r="C21" s="30" t="n"/>
      <c r="D21" s="30" t="n"/>
      <c r="E21" s="30" t="n"/>
      <c r="F21" s="30" t="n"/>
      <c r="G21" s="30" t="n"/>
    </row>
    <row r="22">
      <c r="A22" s="31" t="inlineStr">
        <is>
          <t>Impression adaptée au support</t>
        </is>
      </c>
      <c r="B22" s="7" t="inlineStr">
        <is>
          <t>m²</t>
        </is>
      </c>
      <c r="C22" s="36">
        <f>'Mon métré'!C22</f>
        <v/>
      </c>
      <c r="D22" s="36">
        <f>IF('Mon métré'!D22="",'Mon métré'!C22,'Mon métré'!D22)</f>
        <v/>
      </c>
      <c r="E22" s="34">
        <f>'Mes prix ravalement'!G23</f>
        <v/>
      </c>
      <c r="F22" s="34">
        <f>N(C22)*N(E22)</f>
        <v/>
      </c>
      <c r="G22" s="34">
        <f>N(D22)*N(E22)</f>
        <v/>
      </c>
    </row>
    <row r="23">
      <c r="A23" s="31" t="inlineStr">
        <is>
          <t>Revêtement de façade, deux couches</t>
        </is>
      </c>
      <c r="B23" s="7" t="inlineStr">
        <is>
          <t>m²</t>
        </is>
      </c>
      <c r="C23" s="36">
        <f>'Mon métré'!C22</f>
        <v/>
      </c>
      <c r="D23" s="36">
        <f>IF('Mon métré'!D22="",'Mon métré'!C22,'Mon métré'!D22)</f>
        <v/>
      </c>
      <c r="E23" s="34">
        <f>'Mes prix ravalement'!G24</f>
        <v/>
      </c>
      <c r="F23" s="34">
        <f>N(C23)*N(E23)</f>
        <v/>
      </c>
      <c r="G23" s="34">
        <f>N(D23)*N(E23)</f>
        <v/>
      </c>
    </row>
    <row r="24">
      <c r="A24" s="31" t="inlineStr">
        <is>
          <t>Tableaux et voussures</t>
        </is>
      </c>
      <c r="B24" s="7" t="inlineStr">
        <is>
          <t>ml</t>
        </is>
      </c>
      <c r="C24" s="36">
        <f>'Mon métré'!C28</f>
        <v/>
      </c>
      <c r="D24" s="36">
        <f>IF('Mon métré'!D28="",'Mon métré'!C28,'Mon métré'!D28)</f>
        <v/>
      </c>
      <c r="E24" s="34">
        <f>'Mes prix ravalement'!G25</f>
        <v/>
      </c>
      <c r="F24" s="34">
        <f>N(C24)*N(E24)</f>
        <v/>
      </c>
      <c r="G24" s="34">
        <f>N(D24)*N(E24)</f>
        <v/>
      </c>
    </row>
    <row r="25">
      <c r="A25" s="29" t="inlineStr">
        <is>
          <t>6. Modénatures, appuis et détails</t>
        </is>
      </c>
      <c r="B25" s="30" t="n"/>
      <c r="C25" s="30" t="n"/>
      <c r="D25" s="30" t="n"/>
      <c r="E25" s="30" t="n"/>
      <c r="F25" s="30" t="n"/>
      <c r="G25" s="30" t="n"/>
    </row>
    <row r="26">
      <c r="A26" s="31" t="inlineStr">
        <is>
          <t>Bandeaux : nettoyage, reprise, peinture</t>
        </is>
      </c>
      <c r="B26" s="7" t="inlineStr">
        <is>
          <t>ml</t>
        </is>
      </c>
      <c r="C26" s="36">
        <f>'Mon métré'!C29</f>
        <v/>
      </c>
      <c r="D26" s="36">
        <f>IF('Mon métré'!D29="",'Mon métré'!C29,'Mon métré'!D29)</f>
        <v/>
      </c>
      <c r="E26" s="34">
        <f>'Mes prix ravalement'!G27</f>
        <v/>
      </c>
      <c r="F26" s="34">
        <f>N(C26)*N(E26)</f>
        <v/>
      </c>
      <c r="G26" s="34">
        <f>N(D26)*N(E26)</f>
        <v/>
      </c>
    </row>
    <row r="27">
      <c r="A27" s="31" t="inlineStr">
        <is>
          <t>Appuis : nettoyage et peinture</t>
        </is>
      </c>
      <c r="B27" s="7" t="inlineStr">
        <is>
          <t>ml</t>
        </is>
      </c>
      <c r="C27" s="36">
        <f>'Mon métré'!C30</f>
        <v/>
      </c>
      <c r="D27" s="36">
        <f>IF('Mon métré'!D30="",'Mon métré'!C30,'Mon métré'!D30)</f>
        <v/>
      </c>
      <c r="E27" s="34">
        <f>'Mes prix ravalement'!G28</f>
        <v/>
      </c>
      <c r="F27" s="34">
        <f>N(C27)*N(E27)</f>
        <v/>
      </c>
      <c r="G27" s="34">
        <f>N(D27)*N(E27)</f>
        <v/>
      </c>
    </row>
    <row r="28">
      <c r="A28" s="31" t="inlineStr">
        <is>
          <t>Sous-faces de débords : nettoyage et peinture</t>
        </is>
      </c>
      <c r="B28" s="7" t="inlineStr">
        <is>
          <t>ml</t>
        </is>
      </c>
      <c r="C28" s="36">
        <f>'Mon métré'!C31</f>
        <v/>
      </c>
      <c r="D28" s="36">
        <f>IF('Mon métré'!D31="",'Mon métré'!C31,'Mon métré'!D31)</f>
        <v/>
      </c>
      <c r="E28" s="34">
        <f>'Mes prix ravalement'!G29</f>
        <v/>
      </c>
      <c r="F28" s="34">
        <f>N(C28)*N(E28)</f>
        <v/>
      </c>
      <c r="G28" s="34">
        <f>N(D28)*N(E28)</f>
        <v/>
      </c>
    </row>
    <row r="29">
      <c r="A29" s="31" t="inlineStr">
        <is>
          <t>Descentes d'eau : dépose, repose</t>
        </is>
      </c>
      <c r="B29" s="7" t="inlineStr">
        <is>
          <t>u</t>
        </is>
      </c>
      <c r="C29" s="36">
        <f>'Mon métré'!C32</f>
        <v/>
      </c>
      <c r="D29" s="36">
        <f>IF('Mon métré'!D32="",'Mon métré'!C32,'Mon métré'!D32)</f>
        <v/>
      </c>
      <c r="E29" s="34">
        <f>'Mes prix ravalement'!G30</f>
        <v/>
      </c>
      <c r="F29" s="34">
        <f>N(C29)*N(E29)</f>
        <v/>
      </c>
      <c r="G29" s="34">
        <f>N(D29)*N(E29)</f>
        <v/>
      </c>
    </row>
    <row r="30">
      <c r="A30" s="29" t="inlineStr">
        <is>
          <t>7. Repli, nettoyage et déchets</t>
        </is>
      </c>
      <c r="B30" s="30" t="n"/>
      <c r="C30" s="30" t="n"/>
      <c r="D30" s="30" t="n"/>
      <c r="E30" s="30" t="n"/>
      <c r="F30" s="30" t="n"/>
      <c r="G30" s="30" t="n"/>
    </row>
    <row r="31">
      <c r="A31" s="31" t="inlineStr">
        <is>
          <t>Dépose des protections, nettoyage, retouches</t>
        </is>
      </c>
      <c r="B31" s="7" t="inlineStr">
        <is>
          <t>forfait</t>
        </is>
      </c>
      <c r="C31" s="35" t="n">
        <v>1</v>
      </c>
      <c r="D31" s="36">
        <f>C31</f>
        <v/>
      </c>
      <c r="E31" s="34">
        <f>'Mes prix ravalement'!G32</f>
        <v/>
      </c>
      <c r="F31" s="34">
        <f>N(C31)*N(E31)</f>
        <v/>
      </c>
      <c r="G31" s="34">
        <f>N(D31)*N(E31)</f>
        <v/>
      </c>
    </row>
    <row r="32">
      <c r="A32" s="31" t="inlineStr">
        <is>
          <t>Gestion des déchets : tri et dépôt en déchetterie professionnelle</t>
        </is>
      </c>
      <c r="B32" s="7" t="inlineStr">
        <is>
          <t>forfait</t>
        </is>
      </c>
      <c r="C32" s="35" t="n">
        <v>1</v>
      </c>
      <c r="D32" s="36">
        <f>C32</f>
        <v/>
      </c>
      <c r="E32" s="34">
        <f>'Mes prix ravalement'!G33</f>
        <v/>
      </c>
      <c r="F32" s="34">
        <f>N(C32)*N(E32)</f>
        <v/>
      </c>
      <c r="G32" s="34">
        <f>N(D32)*N(E32)</f>
        <v/>
      </c>
    </row>
    <row r="34">
      <c r="E34" s="14" t="inlineStr">
        <is>
          <t>Total HT</t>
        </is>
      </c>
      <c r="F34" s="27">
        <f>SUM(F8:F32)</f>
        <v/>
      </c>
      <c r="G34" s="27">
        <f>SUM(G8:G32)</f>
        <v/>
      </c>
    </row>
    <row r="35">
      <c r="E35" s="14" t="inlineStr">
        <is>
          <t>TVA</t>
        </is>
      </c>
      <c r="F35" s="34">
        <f>F34*$C$5</f>
        <v/>
      </c>
      <c r="G35" s="34">
        <f>G34*$C$5</f>
        <v/>
      </c>
    </row>
    <row r="36">
      <c r="E36" s="14" t="inlineStr">
        <is>
          <t>Total TTC</t>
        </is>
      </c>
      <c r="F36" s="25">
        <f>F34+F35</f>
        <v/>
      </c>
      <c r="G36" s="25">
        <f>G34+G35</f>
        <v/>
      </c>
    </row>
    <row r="38">
      <c r="A38" s="11" t="inlineStr">
        <is>
          <t>Un prix de vente vide donne un total à zéro : remplissez d'abord vos temps et vos fournitures dans « Mes prix ravalement ».</t>
        </is>
      </c>
    </row>
    <row r="39">
      <c r="A39" s="11" t="inlineStr">
        <is>
          <t>Le total bas et le total haut, c'est la fourchette à donner au client avant la visite, et la règle d'ajustement au réel à écrire sur le devis.</t>
        </is>
      </c>
    </row>
  </sheetData>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K60"/>
  <sheetViews>
    <sheetView showGridLines="0" workbookViewId="0">
      <pane ySplit="10" topLeftCell="A11" activePane="bottomLeft" state="frozen"/>
      <selection pane="bottomLeft" activeCell="A1" sqref="A1"/>
    </sheetView>
  </sheetViews>
  <sheetFormatPr baseColWidth="8" defaultRowHeight="15"/>
  <cols>
    <col width="20" customWidth="1" min="1" max="1"/>
    <col width="26" customWidth="1" min="2" max="2"/>
    <col width="12" customWidth="1" min="3" max="3"/>
    <col width="12" customWidth="1" min="4" max="4"/>
    <col width="12" customWidth="1" min="5" max="5"/>
    <col width="12" customWidth="1" min="6" max="6"/>
    <col width="16" customWidth="1" min="7" max="7"/>
    <col width="13" customWidth="1" min="8" max="8"/>
    <col width="12" customWidth="1" min="9" max="9"/>
    <col width="18" customWidth="1" min="10" max="10"/>
    <col width="30" customWidth="1" min="11" max="11"/>
  </cols>
  <sheetData>
    <row r="1">
      <c r="A1" s="1" t="inlineStr">
        <is>
          <t>LE KIT DEVIS RAVALEMENT · GUSCHANTIER.FR</t>
        </is>
      </c>
    </row>
    <row r="2" ht="24" customHeight="1">
      <c r="A2" s="2" t="inlineStr">
        <is>
          <t>Suivi des devis et des relances</t>
        </is>
      </c>
    </row>
    <row r="3">
      <c r="A3" s="3" t="inlineStr">
        <is>
          <t>Relance 1 : 3 à 5 jours après l'envoi. Relance 2 : 10 à 15 jours après. Deux relances, pas plus. Projet reporté : notez la date.</t>
        </is>
      </c>
    </row>
    <row r="5">
      <c r="A5" s="14" t="inlineStr">
        <is>
          <t>Relance 1, jours après l'envoi</t>
        </is>
      </c>
      <c r="C5" s="10" t="n">
        <v>4</v>
      </c>
      <c r="E5" s="14" t="inlineStr">
        <is>
          <t>Devis signés</t>
        </is>
      </c>
      <c r="G5" s="42">
        <f>COUNTIF(H11:H200,"Signé")</f>
        <v/>
      </c>
    </row>
    <row r="6">
      <c r="A6" s="14" t="inlineStr">
        <is>
          <t>Relance 2, jours après l'envoi</t>
        </is>
      </c>
      <c r="C6" s="10" t="n">
        <v>12</v>
      </c>
      <c r="E6" s="14" t="inlineStr">
        <is>
          <t>Devis perdus</t>
        </is>
      </c>
      <c r="G6" s="42">
        <f>COUNTIF(H11:H200,"Perdu")</f>
        <v/>
      </c>
    </row>
    <row r="7">
      <c r="E7" s="14" t="inlineStr">
        <is>
          <t>Taux de signature</t>
        </is>
      </c>
      <c r="G7" s="43">
        <f>IFERROR(G5/(G5+G6),0)</f>
        <v/>
      </c>
    </row>
    <row r="8">
      <c r="E8" s="14" t="inlineStr">
        <is>
          <t>Montant HT signé</t>
        </is>
      </c>
      <c r="G8" s="18">
        <f>SUMIF(H11:H200,"Signé",D11:D200)</f>
        <v/>
      </c>
    </row>
    <row r="10" ht="30" customHeight="1">
      <c r="A10" s="28" t="inlineStr">
        <is>
          <t>Client</t>
        </is>
      </c>
      <c r="B10" s="28" t="inlineStr">
        <is>
          <t>Projet</t>
        </is>
      </c>
      <c r="C10" s="28" t="inlineStr">
        <is>
          <t>Envoyé le</t>
        </is>
      </c>
      <c r="D10" s="28" t="inlineStr">
        <is>
          <t>Montant HT</t>
        </is>
      </c>
      <c r="E10" s="28" t="inlineStr">
        <is>
          <t>Relance 1</t>
        </is>
      </c>
      <c r="F10" s="28" t="inlineStr">
        <is>
          <t>Relance 2</t>
        </is>
      </c>
      <c r="G10" s="28" t="inlineStr">
        <is>
          <t>Prochaine action</t>
        </is>
      </c>
      <c r="H10" s="28" t="inlineStr">
        <is>
          <t>Résultat</t>
        </is>
      </c>
      <c r="I10" s="28" t="inlineStr">
        <is>
          <t>Reporté au</t>
        </is>
      </c>
      <c r="J10" s="28" t="inlineStr">
        <is>
          <t>Raison si perdu</t>
        </is>
      </c>
      <c r="K10" s="28" t="inlineStr">
        <is>
          <t>Notes</t>
        </is>
      </c>
    </row>
    <row r="11">
      <c r="A11" s="6" t="inlineStr">
        <is>
          <t>Mme Martin</t>
        </is>
      </c>
      <c r="B11" s="6" t="inlineStr">
        <is>
          <t>Ravalement quatre façades</t>
        </is>
      </c>
      <c r="C11" s="44" t="n">
        <v>46301</v>
      </c>
      <c r="D11" s="13" t="n"/>
      <c r="E11" s="45">
        <f>IF(C11="","",C11+$C$5)</f>
        <v/>
      </c>
      <c r="F11" s="45">
        <f>IF(C11="","",C11+$C$6)</f>
        <v/>
      </c>
      <c r="G11" s="45">
        <f>IF(C11="","",IF(H11="Reporté",IF(I11="","Noter la date",I11),IF(OR(H11="Signé",H11="Perdu"),"Terminé",IF(TODAY()&lt;E11,E11,IF(TODAY()&lt;F11,F11,"S'arrêter")))))</f>
        <v/>
      </c>
      <c r="H11" s="6" t="inlineStr">
        <is>
          <t>En attente</t>
        </is>
      </c>
      <c r="I11" s="44" t="n"/>
      <c r="J11" s="6" t="n"/>
      <c r="K11" s="6" t="inlineStr">
        <is>
          <t>Exemple : remplacez cette ligne</t>
        </is>
      </c>
    </row>
    <row r="12">
      <c r="A12" s="6" t="n"/>
      <c r="B12" s="6" t="n"/>
      <c r="C12" s="44" t="n"/>
      <c r="D12" s="13" t="n"/>
      <c r="E12" s="45">
        <f>IF(C12="","",C12+$C$5)</f>
        <v/>
      </c>
      <c r="F12" s="45">
        <f>IF(C12="","",C12+$C$6)</f>
        <v/>
      </c>
      <c r="G12" s="45">
        <f>IF(C12="","",IF(H12="Reporté",IF(I12="","Noter la date",I12),IF(OR(H12="Signé",H12="Perdu"),"Terminé",IF(TODAY()&lt;E12,E12,IF(TODAY()&lt;F12,F12,"S'arrêter")))))</f>
        <v/>
      </c>
      <c r="H12" s="6" t="n"/>
      <c r="I12" s="44" t="n"/>
      <c r="J12" s="6" t="n"/>
      <c r="K12" s="6" t="n"/>
    </row>
    <row r="13">
      <c r="A13" s="6" t="n"/>
      <c r="B13" s="6" t="n"/>
      <c r="C13" s="44" t="n"/>
      <c r="D13" s="13" t="n"/>
      <c r="E13" s="45">
        <f>IF(C13="","",C13+$C$5)</f>
        <v/>
      </c>
      <c r="F13" s="45">
        <f>IF(C13="","",C13+$C$6)</f>
        <v/>
      </c>
      <c r="G13" s="45">
        <f>IF(C13="","",IF(H13="Reporté",IF(I13="","Noter la date",I13),IF(OR(H13="Signé",H13="Perdu"),"Terminé",IF(TODAY()&lt;E13,E13,IF(TODAY()&lt;F13,F13,"S'arrêter")))))</f>
        <v/>
      </c>
      <c r="H13" s="6" t="n"/>
      <c r="I13" s="44" t="n"/>
      <c r="J13" s="6" t="n"/>
      <c r="K13" s="6" t="n"/>
    </row>
    <row r="14">
      <c r="A14" s="6" t="n"/>
      <c r="B14" s="6" t="n"/>
      <c r="C14" s="44" t="n"/>
      <c r="D14" s="13" t="n"/>
      <c r="E14" s="45">
        <f>IF(C14="","",C14+$C$5)</f>
        <v/>
      </c>
      <c r="F14" s="45">
        <f>IF(C14="","",C14+$C$6)</f>
        <v/>
      </c>
      <c r="G14" s="45">
        <f>IF(C14="","",IF(H14="Reporté",IF(I14="","Noter la date",I14),IF(OR(H14="Signé",H14="Perdu"),"Terminé",IF(TODAY()&lt;E14,E14,IF(TODAY()&lt;F14,F14,"S'arrêter")))))</f>
        <v/>
      </c>
      <c r="H14" s="6" t="n"/>
      <c r="I14" s="44" t="n"/>
      <c r="J14" s="6" t="n"/>
      <c r="K14" s="6" t="n"/>
    </row>
    <row r="15">
      <c r="A15" s="6" t="n"/>
      <c r="B15" s="6" t="n"/>
      <c r="C15" s="44" t="n"/>
      <c r="D15" s="13" t="n"/>
      <c r="E15" s="45">
        <f>IF(C15="","",C15+$C$5)</f>
        <v/>
      </c>
      <c r="F15" s="45">
        <f>IF(C15="","",C15+$C$6)</f>
        <v/>
      </c>
      <c r="G15" s="45">
        <f>IF(C15="","",IF(H15="Reporté",IF(I15="","Noter la date",I15),IF(OR(H15="Signé",H15="Perdu"),"Terminé",IF(TODAY()&lt;E15,E15,IF(TODAY()&lt;F15,F15,"S'arrêter")))))</f>
        <v/>
      </c>
      <c r="H15" s="6" t="n"/>
      <c r="I15" s="44" t="n"/>
      <c r="J15" s="6" t="n"/>
      <c r="K15" s="6" t="n"/>
    </row>
    <row r="16">
      <c r="A16" s="6" t="n"/>
      <c r="B16" s="6" t="n"/>
      <c r="C16" s="44" t="n"/>
      <c r="D16" s="13" t="n"/>
      <c r="E16" s="45">
        <f>IF(C16="","",C16+$C$5)</f>
        <v/>
      </c>
      <c r="F16" s="45">
        <f>IF(C16="","",C16+$C$6)</f>
        <v/>
      </c>
      <c r="G16" s="45">
        <f>IF(C16="","",IF(H16="Reporté",IF(I16="","Noter la date",I16),IF(OR(H16="Signé",H16="Perdu"),"Terminé",IF(TODAY()&lt;E16,E16,IF(TODAY()&lt;F16,F16,"S'arrêter")))))</f>
        <v/>
      </c>
      <c r="H16" s="6" t="n"/>
      <c r="I16" s="44" t="n"/>
      <c r="J16" s="6" t="n"/>
      <c r="K16" s="6" t="n"/>
    </row>
    <row r="17">
      <c r="A17" s="6" t="n"/>
      <c r="B17" s="6" t="n"/>
      <c r="C17" s="44" t="n"/>
      <c r="D17" s="13" t="n"/>
      <c r="E17" s="45">
        <f>IF(C17="","",C17+$C$5)</f>
        <v/>
      </c>
      <c r="F17" s="45">
        <f>IF(C17="","",C17+$C$6)</f>
        <v/>
      </c>
      <c r="G17" s="45">
        <f>IF(C17="","",IF(H17="Reporté",IF(I17="","Noter la date",I17),IF(OR(H17="Signé",H17="Perdu"),"Terminé",IF(TODAY()&lt;E17,E17,IF(TODAY()&lt;F17,F17,"S'arrêter")))))</f>
        <v/>
      </c>
      <c r="H17" s="6" t="n"/>
      <c r="I17" s="44" t="n"/>
      <c r="J17" s="6" t="n"/>
      <c r="K17" s="6" t="n"/>
    </row>
    <row r="18">
      <c r="A18" s="6" t="n"/>
      <c r="B18" s="6" t="n"/>
      <c r="C18" s="44" t="n"/>
      <c r="D18" s="13" t="n"/>
      <c r="E18" s="45">
        <f>IF(C18="","",C18+$C$5)</f>
        <v/>
      </c>
      <c r="F18" s="45">
        <f>IF(C18="","",C18+$C$6)</f>
        <v/>
      </c>
      <c r="G18" s="45">
        <f>IF(C18="","",IF(H18="Reporté",IF(I18="","Noter la date",I18),IF(OR(H18="Signé",H18="Perdu"),"Terminé",IF(TODAY()&lt;E18,E18,IF(TODAY()&lt;F18,F18,"S'arrêter")))))</f>
        <v/>
      </c>
      <c r="H18" s="6" t="n"/>
      <c r="I18" s="44" t="n"/>
      <c r="J18" s="6" t="n"/>
      <c r="K18" s="6" t="n"/>
    </row>
    <row r="19">
      <c r="A19" s="6" t="n"/>
      <c r="B19" s="6" t="n"/>
      <c r="C19" s="44" t="n"/>
      <c r="D19" s="13" t="n"/>
      <c r="E19" s="45">
        <f>IF(C19="","",C19+$C$5)</f>
        <v/>
      </c>
      <c r="F19" s="45">
        <f>IF(C19="","",C19+$C$6)</f>
        <v/>
      </c>
      <c r="G19" s="45">
        <f>IF(C19="","",IF(H19="Reporté",IF(I19="","Noter la date",I19),IF(OR(H19="Signé",H19="Perdu"),"Terminé",IF(TODAY()&lt;E19,E19,IF(TODAY()&lt;F19,F19,"S'arrêter")))))</f>
        <v/>
      </c>
      <c r="H19" s="6" t="n"/>
      <c r="I19" s="44" t="n"/>
      <c r="J19" s="6" t="n"/>
      <c r="K19" s="6" t="n"/>
    </row>
    <row r="20">
      <c r="A20" s="6" t="n"/>
      <c r="B20" s="6" t="n"/>
      <c r="C20" s="44" t="n"/>
      <c r="D20" s="13" t="n"/>
      <c r="E20" s="45">
        <f>IF(C20="","",C20+$C$5)</f>
        <v/>
      </c>
      <c r="F20" s="45">
        <f>IF(C20="","",C20+$C$6)</f>
        <v/>
      </c>
      <c r="G20" s="45">
        <f>IF(C20="","",IF(H20="Reporté",IF(I20="","Noter la date",I20),IF(OR(H20="Signé",H20="Perdu"),"Terminé",IF(TODAY()&lt;E20,E20,IF(TODAY()&lt;F20,F20,"S'arrêter")))))</f>
        <v/>
      </c>
      <c r="H20" s="6" t="n"/>
      <c r="I20" s="44" t="n"/>
      <c r="J20" s="6" t="n"/>
      <c r="K20" s="6" t="n"/>
    </row>
    <row r="21">
      <c r="A21" s="6" t="n"/>
      <c r="B21" s="6" t="n"/>
      <c r="C21" s="44" t="n"/>
      <c r="D21" s="13" t="n"/>
      <c r="E21" s="45">
        <f>IF(C21="","",C21+$C$5)</f>
        <v/>
      </c>
      <c r="F21" s="45">
        <f>IF(C21="","",C21+$C$6)</f>
        <v/>
      </c>
      <c r="G21" s="45">
        <f>IF(C21="","",IF(H21="Reporté",IF(I21="","Noter la date",I21),IF(OR(H21="Signé",H21="Perdu"),"Terminé",IF(TODAY()&lt;E21,E21,IF(TODAY()&lt;F21,F21,"S'arrêter")))))</f>
        <v/>
      </c>
      <c r="H21" s="6" t="n"/>
      <c r="I21" s="44" t="n"/>
      <c r="J21" s="6" t="n"/>
      <c r="K21" s="6" t="n"/>
    </row>
    <row r="22">
      <c r="A22" s="6" t="n"/>
      <c r="B22" s="6" t="n"/>
      <c r="C22" s="44" t="n"/>
      <c r="D22" s="13" t="n"/>
      <c r="E22" s="45">
        <f>IF(C22="","",C22+$C$5)</f>
        <v/>
      </c>
      <c r="F22" s="45">
        <f>IF(C22="","",C22+$C$6)</f>
        <v/>
      </c>
      <c r="G22" s="45">
        <f>IF(C22="","",IF(H22="Reporté",IF(I22="","Noter la date",I22),IF(OR(H22="Signé",H22="Perdu"),"Terminé",IF(TODAY()&lt;E22,E22,IF(TODAY()&lt;F22,F22,"S'arrêter")))))</f>
        <v/>
      </c>
      <c r="H22" s="6" t="n"/>
      <c r="I22" s="44" t="n"/>
      <c r="J22" s="6" t="n"/>
      <c r="K22" s="6" t="n"/>
    </row>
    <row r="23">
      <c r="A23" s="6" t="n"/>
      <c r="B23" s="6" t="n"/>
      <c r="C23" s="44" t="n"/>
      <c r="D23" s="13" t="n"/>
      <c r="E23" s="45">
        <f>IF(C23="","",C23+$C$5)</f>
        <v/>
      </c>
      <c r="F23" s="45">
        <f>IF(C23="","",C23+$C$6)</f>
        <v/>
      </c>
      <c r="G23" s="45">
        <f>IF(C23="","",IF(H23="Reporté",IF(I23="","Noter la date",I23),IF(OR(H23="Signé",H23="Perdu"),"Terminé",IF(TODAY()&lt;E23,E23,IF(TODAY()&lt;F23,F23,"S'arrêter")))))</f>
        <v/>
      </c>
      <c r="H23" s="6" t="n"/>
      <c r="I23" s="44" t="n"/>
      <c r="J23" s="6" t="n"/>
      <c r="K23" s="6" t="n"/>
    </row>
    <row r="24">
      <c r="A24" s="6" t="n"/>
      <c r="B24" s="6" t="n"/>
      <c r="C24" s="44" t="n"/>
      <c r="D24" s="13" t="n"/>
      <c r="E24" s="45">
        <f>IF(C24="","",C24+$C$5)</f>
        <v/>
      </c>
      <c r="F24" s="45">
        <f>IF(C24="","",C24+$C$6)</f>
        <v/>
      </c>
      <c r="G24" s="45">
        <f>IF(C24="","",IF(H24="Reporté",IF(I24="","Noter la date",I24),IF(OR(H24="Signé",H24="Perdu"),"Terminé",IF(TODAY()&lt;E24,E24,IF(TODAY()&lt;F24,F24,"S'arrêter")))))</f>
        <v/>
      </c>
      <c r="H24" s="6" t="n"/>
      <c r="I24" s="44" t="n"/>
      <c r="J24" s="6" t="n"/>
      <c r="K24" s="6" t="n"/>
    </row>
    <row r="25">
      <c r="A25" s="6" t="n"/>
      <c r="B25" s="6" t="n"/>
      <c r="C25" s="44" t="n"/>
      <c r="D25" s="13" t="n"/>
      <c r="E25" s="45">
        <f>IF(C25="","",C25+$C$5)</f>
        <v/>
      </c>
      <c r="F25" s="45">
        <f>IF(C25="","",C25+$C$6)</f>
        <v/>
      </c>
      <c r="G25" s="45">
        <f>IF(C25="","",IF(H25="Reporté",IF(I25="","Noter la date",I25),IF(OR(H25="Signé",H25="Perdu"),"Terminé",IF(TODAY()&lt;E25,E25,IF(TODAY()&lt;F25,F25,"S'arrêter")))))</f>
        <v/>
      </c>
      <c r="H25" s="6" t="n"/>
      <c r="I25" s="44" t="n"/>
      <c r="J25" s="6" t="n"/>
      <c r="K25" s="6" t="n"/>
    </row>
    <row r="26">
      <c r="A26" s="6" t="n"/>
      <c r="B26" s="6" t="n"/>
      <c r="C26" s="44" t="n"/>
      <c r="D26" s="13" t="n"/>
      <c r="E26" s="45">
        <f>IF(C26="","",C26+$C$5)</f>
        <v/>
      </c>
      <c r="F26" s="45">
        <f>IF(C26="","",C26+$C$6)</f>
        <v/>
      </c>
      <c r="G26" s="45">
        <f>IF(C26="","",IF(H26="Reporté",IF(I26="","Noter la date",I26),IF(OR(H26="Signé",H26="Perdu"),"Terminé",IF(TODAY()&lt;E26,E26,IF(TODAY()&lt;F26,F26,"S'arrêter")))))</f>
        <v/>
      </c>
      <c r="H26" s="6" t="n"/>
      <c r="I26" s="44" t="n"/>
      <c r="J26" s="6" t="n"/>
      <c r="K26" s="6" t="n"/>
    </row>
    <row r="27">
      <c r="A27" s="6" t="n"/>
      <c r="B27" s="6" t="n"/>
      <c r="C27" s="44" t="n"/>
      <c r="D27" s="13" t="n"/>
      <c r="E27" s="45">
        <f>IF(C27="","",C27+$C$5)</f>
        <v/>
      </c>
      <c r="F27" s="45">
        <f>IF(C27="","",C27+$C$6)</f>
        <v/>
      </c>
      <c r="G27" s="45">
        <f>IF(C27="","",IF(H27="Reporté",IF(I27="","Noter la date",I27),IF(OR(H27="Signé",H27="Perdu"),"Terminé",IF(TODAY()&lt;E27,E27,IF(TODAY()&lt;F27,F27,"S'arrêter")))))</f>
        <v/>
      </c>
      <c r="H27" s="6" t="n"/>
      <c r="I27" s="44" t="n"/>
      <c r="J27" s="6" t="n"/>
      <c r="K27" s="6" t="n"/>
    </row>
    <row r="28">
      <c r="A28" s="6" t="n"/>
      <c r="B28" s="6" t="n"/>
      <c r="C28" s="44" t="n"/>
      <c r="D28" s="13" t="n"/>
      <c r="E28" s="45">
        <f>IF(C28="","",C28+$C$5)</f>
        <v/>
      </c>
      <c r="F28" s="45">
        <f>IF(C28="","",C28+$C$6)</f>
        <v/>
      </c>
      <c r="G28" s="45">
        <f>IF(C28="","",IF(H28="Reporté",IF(I28="","Noter la date",I28),IF(OR(H28="Signé",H28="Perdu"),"Terminé",IF(TODAY()&lt;E28,E28,IF(TODAY()&lt;F28,F28,"S'arrêter")))))</f>
        <v/>
      </c>
      <c r="H28" s="6" t="n"/>
      <c r="I28" s="44" t="n"/>
      <c r="J28" s="6" t="n"/>
      <c r="K28" s="6" t="n"/>
    </row>
    <row r="29">
      <c r="A29" s="6" t="n"/>
      <c r="B29" s="6" t="n"/>
      <c r="C29" s="44" t="n"/>
      <c r="D29" s="13" t="n"/>
      <c r="E29" s="45">
        <f>IF(C29="","",C29+$C$5)</f>
        <v/>
      </c>
      <c r="F29" s="45">
        <f>IF(C29="","",C29+$C$6)</f>
        <v/>
      </c>
      <c r="G29" s="45">
        <f>IF(C29="","",IF(H29="Reporté",IF(I29="","Noter la date",I29),IF(OR(H29="Signé",H29="Perdu"),"Terminé",IF(TODAY()&lt;E29,E29,IF(TODAY()&lt;F29,F29,"S'arrêter")))))</f>
        <v/>
      </c>
      <c r="H29" s="6" t="n"/>
      <c r="I29" s="44" t="n"/>
      <c r="J29" s="6" t="n"/>
      <c r="K29" s="6" t="n"/>
    </row>
    <row r="30">
      <c r="A30" s="6" t="n"/>
      <c r="B30" s="6" t="n"/>
      <c r="C30" s="44" t="n"/>
      <c r="D30" s="13" t="n"/>
      <c r="E30" s="45">
        <f>IF(C30="","",C30+$C$5)</f>
        <v/>
      </c>
      <c r="F30" s="45">
        <f>IF(C30="","",C30+$C$6)</f>
        <v/>
      </c>
      <c r="G30" s="45">
        <f>IF(C30="","",IF(H30="Reporté",IF(I30="","Noter la date",I30),IF(OR(H30="Signé",H30="Perdu"),"Terminé",IF(TODAY()&lt;E30,E30,IF(TODAY()&lt;F30,F30,"S'arrêter")))))</f>
        <v/>
      </c>
      <c r="H30" s="6" t="n"/>
      <c r="I30" s="44" t="n"/>
      <c r="J30" s="6" t="n"/>
      <c r="K30" s="6" t="n"/>
    </row>
    <row r="31">
      <c r="A31" s="6" t="n"/>
      <c r="B31" s="6" t="n"/>
      <c r="C31" s="44" t="n"/>
      <c r="D31" s="13" t="n"/>
      <c r="E31" s="45">
        <f>IF(C31="","",C31+$C$5)</f>
        <v/>
      </c>
      <c r="F31" s="45">
        <f>IF(C31="","",C31+$C$6)</f>
        <v/>
      </c>
      <c r="G31" s="45">
        <f>IF(C31="","",IF(H31="Reporté",IF(I31="","Noter la date",I31),IF(OR(H31="Signé",H31="Perdu"),"Terminé",IF(TODAY()&lt;E31,E31,IF(TODAY()&lt;F31,F31,"S'arrêter")))))</f>
        <v/>
      </c>
      <c r="H31" s="6" t="n"/>
      <c r="I31" s="44" t="n"/>
      <c r="J31" s="6" t="n"/>
      <c r="K31" s="6" t="n"/>
    </row>
    <row r="32">
      <c r="A32" s="6" t="n"/>
      <c r="B32" s="6" t="n"/>
      <c r="C32" s="44" t="n"/>
      <c r="D32" s="13" t="n"/>
      <c r="E32" s="45">
        <f>IF(C32="","",C32+$C$5)</f>
        <v/>
      </c>
      <c r="F32" s="45">
        <f>IF(C32="","",C32+$C$6)</f>
        <v/>
      </c>
      <c r="G32" s="45">
        <f>IF(C32="","",IF(H32="Reporté",IF(I32="","Noter la date",I32),IF(OR(H32="Signé",H32="Perdu"),"Terminé",IF(TODAY()&lt;E32,E32,IF(TODAY()&lt;F32,F32,"S'arrêter")))))</f>
        <v/>
      </c>
      <c r="H32" s="6" t="n"/>
      <c r="I32" s="44" t="n"/>
      <c r="J32" s="6" t="n"/>
      <c r="K32" s="6" t="n"/>
    </row>
    <row r="33">
      <c r="A33" s="6" t="n"/>
      <c r="B33" s="6" t="n"/>
      <c r="C33" s="44" t="n"/>
      <c r="D33" s="13" t="n"/>
      <c r="E33" s="45">
        <f>IF(C33="","",C33+$C$5)</f>
        <v/>
      </c>
      <c r="F33" s="45">
        <f>IF(C33="","",C33+$C$6)</f>
        <v/>
      </c>
      <c r="G33" s="45">
        <f>IF(C33="","",IF(H33="Reporté",IF(I33="","Noter la date",I33),IF(OR(H33="Signé",H33="Perdu"),"Terminé",IF(TODAY()&lt;E33,E33,IF(TODAY()&lt;F33,F33,"S'arrêter")))))</f>
        <v/>
      </c>
      <c r="H33" s="6" t="n"/>
      <c r="I33" s="44" t="n"/>
      <c r="J33" s="6" t="n"/>
      <c r="K33" s="6" t="n"/>
    </row>
    <row r="34">
      <c r="A34" s="6" t="n"/>
      <c r="B34" s="6" t="n"/>
      <c r="C34" s="44" t="n"/>
      <c r="D34" s="13" t="n"/>
      <c r="E34" s="45">
        <f>IF(C34="","",C34+$C$5)</f>
        <v/>
      </c>
      <c r="F34" s="45">
        <f>IF(C34="","",C34+$C$6)</f>
        <v/>
      </c>
      <c r="G34" s="45">
        <f>IF(C34="","",IF(H34="Reporté",IF(I34="","Noter la date",I34),IF(OR(H34="Signé",H34="Perdu"),"Terminé",IF(TODAY()&lt;E34,E34,IF(TODAY()&lt;F34,F34,"S'arrêter")))))</f>
        <v/>
      </c>
      <c r="H34" s="6" t="n"/>
      <c r="I34" s="44" t="n"/>
      <c r="J34" s="6" t="n"/>
      <c r="K34" s="6" t="n"/>
    </row>
    <row r="35">
      <c r="A35" s="6" t="n"/>
      <c r="B35" s="6" t="n"/>
      <c r="C35" s="44" t="n"/>
      <c r="D35" s="13" t="n"/>
      <c r="E35" s="45">
        <f>IF(C35="","",C35+$C$5)</f>
        <v/>
      </c>
      <c r="F35" s="45">
        <f>IF(C35="","",C35+$C$6)</f>
        <v/>
      </c>
      <c r="G35" s="45">
        <f>IF(C35="","",IF(H35="Reporté",IF(I35="","Noter la date",I35),IF(OR(H35="Signé",H35="Perdu"),"Terminé",IF(TODAY()&lt;E35,E35,IF(TODAY()&lt;F35,F35,"S'arrêter")))))</f>
        <v/>
      </c>
      <c r="H35" s="6" t="n"/>
      <c r="I35" s="44" t="n"/>
      <c r="J35" s="6" t="n"/>
      <c r="K35" s="6" t="n"/>
    </row>
    <row r="36">
      <c r="A36" s="6" t="n"/>
      <c r="B36" s="6" t="n"/>
      <c r="C36" s="44" t="n"/>
      <c r="D36" s="13" t="n"/>
      <c r="E36" s="45">
        <f>IF(C36="","",C36+$C$5)</f>
        <v/>
      </c>
      <c r="F36" s="45">
        <f>IF(C36="","",C36+$C$6)</f>
        <v/>
      </c>
      <c r="G36" s="45">
        <f>IF(C36="","",IF(H36="Reporté",IF(I36="","Noter la date",I36),IF(OR(H36="Signé",H36="Perdu"),"Terminé",IF(TODAY()&lt;E36,E36,IF(TODAY()&lt;F36,F36,"S'arrêter")))))</f>
        <v/>
      </c>
      <c r="H36" s="6" t="n"/>
      <c r="I36" s="44" t="n"/>
      <c r="J36" s="6" t="n"/>
      <c r="K36" s="6" t="n"/>
    </row>
    <row r="37">
      <c r="A37" s="6" t="n"/>
      <c r="B37" s="6" t="n"/>
      <c r="C37" s="44" t="n"/>
      <c r="D37" s="13" t="n"/>
      <c r="E37" s="45">
        <f>IF(C37="","",C37+$C$5)</f>
        <v/>
      </c>
      <c r="F37" s="45">
        <f>IF(C37="","",C37+$C$6)</f>
        <v/>
      </c>
      <c r="G37" s="45">
        <f>IF(C37="","",IF(H37="Reporté",IF(I37="","Noter la date",I37),IF(OR(H37="Signé",H37="Perdu"),"Terminé",IF(TODAY()&lt;E37,E37,IF(TODAY()&lt;F37,F37,"S'arrêter")))))</f>
        <v/>
      </c>
      <c r="H37" s="6" t="n"/>
      <c r="I37" s="44" t="n"/>
      <c r="J37" s="6" t="n"/>
      <c r="K37" s="6" t="n"/>
    </row>
    <row r="38">
      <c r="A38" s="6" t="n"/>
      <c r="B38" s="6" t="n"/>
      <c r="C38" s="44" t="n"/>
      <c r="D38" s="13" t="n"/>
      <c r="E38" s="45">
        <f>IF(C38="","",C38+$C$5)</f>
        <v/>
      </c>
      <c r="F38" s="45">
        <f>IF(C38="","",C38+$C$6)</f>
        <v/>
      </c>
      <c r="G38" s="45">
        <f>IF(C38="","",IF(H38="Reporté",IF(I38="","Noter la date",I38),IF(OR(H38="Signé",H38="Perdu"),"Terminé",IF(TODAY()&lt;E38,E38,IF(TODAY()&lt;F38,F38,"S'arrêter")))))</f>
        <v/>
      </c>
      <c r="H38" s="6" t="n"/>
      <c r="I38" s="44" t="n"/>
      <c r="J38" s="6" t="n"/>
      <c r="K38" s="6" t="n"/>
    </row>
    <row r="39">
      <c r="A39" s="6" t="n"/>
      <c r="B39" s="6" t="n"/>
      <c r="C39" s="44" t="n"/>
      <c r="D39" s="13" t="n"/>
      <c r="E39" s="45">
        <f>IF(C39="","",C39+$C$5)</f>
        <v/>
      </c>
      <c r="F39" s="45">
        <f>IF(C39="","",C39+$C$6)</f>
        <v/>
      </c>
      <c r="G39" s="45">
        <f>IF(C39="","",IF(H39="Reporté",IF(I39="","Noter la date",I39),IF(OR(H39="Signé",H39="Perdu"),"Terminé",IF(TODAY()&lt;E39,E39,IF(TODAY()&lt;F39,F39,"S'arrêter")))))</f>
        <v/>
      </c>
      <c r="H39" s="6" t="n"/>
      <c r="I39" s="44" t="n"/>
      <c r="J39" s="6" t="n"/>
      <c r="K39" s="6" t="n"/>
    </row>
    <row r="40">
      <c r="A40" s="6" t="n"/>
      <c r="B40" s="6" t="n"/>
      <c r="C40" s="44" t="n"/>
      <c r="D40" s="13" t="n"/>
      <c r="E40" s="45">
        <f>IF(C40="","",C40+$C$5)</f>
        <v/>
      </c>
      <c r="F40" s="45">
        <f>IF(C40="","",C40+$C$6)</f>
        <v/>
      </c>
      <c r="G40" s="45">
        <f>IF(C40="","",IF(H40="Reporté",IF(I40="","Noter la date",I40),IF(OR(H40="Signé",H40="Perdu"),"Terminé",IF(TODAY()&lt;E40,E40,IF(TODAY()&lt;F40,F40,"S'arrêter")))))</f>
        <v/>
      </c>
      <c r="H40" s="6" t="n"/>
      <c r="I40" s="44" t="n"/>
      <c r="J40" s="6" t="n"/>
      <c r="K40" s="6" t="n"/>
    </row>
    <row r="41">
      <c r="A41" s="6" t="n"/>
      <c r="B41" s="6" t="n"/>
      <c r="C41" s="44" t="n"/>
      <c r="D41" s="13" t="n"/>
      <c r="E41" s="45">
        <f>IF(C41="","",C41+$C$5)</f>
        <v/>
      </c>
      <c r="F41" s="45">
        <f>IF(C41="","",C41+$C$6)</f>
        <v/>
      </c>
      <c r="G41" s="45">
        <f>IF(C41="","",IF(H41="Reporté",IF(I41="","Noter la date",I41),IF(OR(H41="Signé",H41="Perdu"),"Terminé",IF(TODAY()&lt;E41,E41,IF(TODAY()&lt;F41,F41,"S'arrêter")))))</f>
        <v/>
      </c>
      <c r="H41" s="6" t="n"/>
      <c r="I41" s="44" t="n"/>
      <c r="J41" s="6" t="n"/>
      <c r="K41" s="6" t="n"/>
    </row>
    <row r="42">
      <c r="A42" s="6" t="n"/>
      <c r="B42" s="6" t="n"/>
      <c r="C42" s="44" t="n"/>
      <c r="D42" s="13" t="n"/>
      <c r="E42" s="45">
        <f>IF(C42="","",C42+$C$5)</f>
        <v/>
      </c>
      <c r="F42" s="45">
        <f>IF(C42="","",C42+$C$6)</f>
        <v/>
      </c>
      <c r="G42" s="45">
        <f>IF(C42="","",IF(H42="Reporté",IF(I42="","Noter la date",I42),IF(OR(H42="Signé",H42="Perdu"),"Terminé",IF(TODAY()&lt;E42,E42,IF(TODAY()&lt;F42,F42,"S'arrêter")))))</f>
        <v/>
      </c>
      <c r="H42" s="6" t="n"/>
      <c r="I42" s="44" t="n"/>
      <c r="J42" s="6" t="n"/>
      <c r="K42" s="6" t="n"/>
    </row>
    <row r="43">
      <c r="A43" s="6" t="n"/>
      <c r="B43" s="6" t="n"/>
      <c r="C43" s="44" t="n"/>
      <c r="D43" s="13" t="n"/>
      <c r="E43" s="45">
        <f>IF(C43="","",C43+$C$5)</f>
        <v/>
      </c>
      <c r="F43" s="45">
        <f>IF(C43="","",C43+$C$6)</f>
        <v/>
      </c>
      <c r="G43" s="45">
        <f>IF(C43="","",IF(H43="Reporté",IF(I43="","Noter la date",I43),IF(OR(H43="Signé",H43="Perdu"),"Terminé",IF(TODAY()&lt;E43,E43,IF(TODAY()&lt;F43,F43,"S'arrêter")))))</f>
        <v/>
      </c>
      <c r="H43" s="6" t="n"/>
      <c r="I43" s="44" t="n"/>
      <c r="J43" s="6" t="n"/>
      <c r="K43" s="6" t="n"/>
    </row>
    <row r="44">
      <c r="A44" s="6" t="n"/>
      <c r="B44" s="6" t="n"/>
      <c r="C44" s="44" t="n"/>
      <c r="D44" s="13" t="n"/>
      <c r="E44" s="45">
        <f>IF(C44="","",C44+$C$5)</f>
        <v/>
      </c>
      <c r="F44" s="45">
        <f>IF(C44="","",C44+$C$6)</f>
        <v/>
      </c>
      <c r="G44" s="45">
        <f>IF(C44="","",IF(H44="Reporté",IF(I44="","Noter la date",I44),IF(OR(H44="Signé",H44="Perdu"),"Terminé",IF(TODAY()&lt;E44,E44,IF(TODAY()&lt;F44,F44,"S'arrêter")))))</f>
        <v/>
      </c>
      <c r="H44" s="6" t="n"/>
      <c r="I44" s="44" t="n"/>
      <c r="J44" s="6" t="n"/>
      <c r="K44" s="6" t="n"/>
    </row>
    <row r="45">
      <c r="A45" s="6" t="n"/>
      <c r="B45" s="6" t="n"/>
      <c r="C45" s="44" t="n"/>
      <c r="D45" s="13" t="n"/>
      <c r="E45" s="45">
        <f>IF(C45="","",C45+$C$5)</f>
        <v/>
      </c>
      <c r="F45" s="45">
        <f>IF(C45="","",C45+$C$6)</f>
        <v/>
      </c>
      <c r="G45" s="45">
        <f>IF(C45="","",IF(H45="Reporté",IF(I45="","Noter la date",I45),IF(OR(H45="Signé",H45="Perdu"),"Terminé",IF(TODAY()&lt;E45,E45,IF(TODAY()&lt;F45,F45,"S'arrêter")))))</f>
        <v/>
      </c>
      <c r="H45" s="6" t="n"/>
      <c r="I45" s="44" t="n"/>
      <c r="J45" s="6" t="n"/>
      <c r="K45" s="6" t="n"/>
    </row>
    <row r="46">
      <c r="A46" s="6" t="n"/>
      <c r="B46" s="6" t="n"/>
      <c r="C46" s="44" t="n"/>
      <c r="D46" s="13" t="n"/>
      <c r="E46" s="45">
        <f>IF(C46="","",C46+$C$5)</f>
        <v/>
      </c>
      <c r="F46" s="45">
        <f>IF(C46="","",C46+$C$6)</f>
        <v/>
      </c>
      <c r="G46" s="45">
        <f>IF(C46="","",IF(H46="Reporté",IF(I46="","Noter la date",I46),IF(OR(H46="Signé",H46="Perdu"),"Terminé",IF(TODAY()&lt;E46,E46,IF(TODAY()&lt;F46,F46,"S'arrêter")))))</f>
        <v/>
      </c>
      <c r="H46" s="6" t="n"/>
      <c r="I46" s="44" t="n"/>
      <c r="J46" s="6" t="n"/>
      <c r="K46" s="6" t="n"/>
    </row>
    <row r="47">
      <c r="A47" s="6" t="n"/>
      <c r="B47" s="6" t="n"/>
      <c r="C47" s="44" t="n"/>
      <c r="D47" s="13" t="n"/>
      <c r="E47" s="45">
        <f>IF(C47="","",C47+$C$5)</f>
        <v/>
      </c>
      <c r="F47" s="45">
        <f>IF(C47="","",C47+$C$6)</f>
        <v/>
      </c>
      <c r="G47" s="45">
        <f>IF(C47="","",IF(H47="Reporté",IF(I47="","Noter la date",I47),IF(OR(H47="Signé",H47="Perdu"),"Terminé",IF(TODAY()&lt;E47,E47,IF(TODAY()&lt;F47,F47,"S'arrêter")))))</f>
        <v/>
      </c>
      <c r="H47" s="6" t="n"/>
      <c r="I47" s="44" t="n"/>
      <c r="J47" s="6" t="n"/>
      <c r="K47" s="6" t="n"/>
    </row>
    <row r="48">
      <c r="A48" s="6" t="n"/>
      <c r="B48" s="6" t="n"/>
      <c r="C48" s="44" t="n"/>
      <c r="D48" s="13" t="n"/>
      <c r="E48" s="45">
        <f>IF(C48="","",C48+$C$5)</f>
        <v/>
      </c>
      <c r="F48" s="45">
        <f>IF(C48="","",C48+$C$6)</f>
        <v/>
      </c>
      <c r="G48" s="45">
        <f>IF(C48="","",IF(H48="Reporté",IF(I48="","Noter la date",I48),IF(OR(H48="Signé",H48="Perdu"),"Terminé",IF(TODAY()&lt;E48,E48,IF(TODAY()&lt;F48,F48,"S'arrêter")))))</f>
        <v/>
      </c>
      <c r="H48" s="6" t="n"/>
      <c r="I48" s="44" t="n"/>
      <c r="J48" s="6" t="n"/>
      <c r="K48" s="6" t="n"/>
    </row>
    <row r="49">
      <c r="A49" s="6" t="n"/>
      <c r="B49" s="6" t="n"/>
      <c r="C49" s="44" t="n"/>
      <c r="D49" s="13" t="n"/>
      <c r="E49" s="45">
        <f>IF(C49="","",C49+$C$5)</f>
        <v/>
      </c>
      <c r="F49" s="45">
        <f>IF(C49="","",C49+$C$6)</f>
        <v/>
      </c>
      <c r="G49" s="45">
        <f>IF(C49="","",IF(H49="Reporté",IF(I49="","Noter la date",I49),IF(OR(H49="Signé",H49="Perdu"),"Terminé",IF(TODAY()&lt;E49,E49,IF(TODAY()&lt;F49,F49,"S'arrêter")))))</f>
        <v/>
      </c>
      <c r="H49" s="6" t="n"/>
      <c r="I49" s="44" t="n"/>
      <c r="J49" s="6" t="n"/>
      <c r="K49" s="6" t="n"/>
    </row>
    <row r="50">
      <c r="A50" s="6" t="n"/>
      <c r="B50" s="6" t="n"/>
      <c r="C50" s="44" t="n"/>
      <c r="D50" s="13" t="n"/>
      <c r="E50" s="45">
        <f>IF(C50="","",C50+$C$5)</f>
        <v/>
      </c>
      <c r="F50" s="45">
        <f>IF(C50="","",C50+$C$6)</f>
        <v/>
      </c>
      <c r="G50" s="45">
        <f>IF(C50="","",IF(H50="Reporté",IF(I50="","Noter la date",I50),IF(OR(H50="Signé",H50="Perdu"),"Terminé",IF(TODAY()&lt;E50,E50,IF(TODAY()&lt;F50,F50,"S'arrêter")))))</f>
        <v/>
      </c>
      <c r="H50" s="6" t="n"/>
      <c r="I50" s="44" t="n"/>
      <c r="J50" s="6" t="n"/>
      <c r="K50" s="6" t="n"/>
    </row>
    <row r="51">
      <c r="A51" s="6" t="n"/>
      <c r="B51" s="6" t="n"/>
      <c r="C51" s="44" t="n"/>
      <c r="D51" s="13" t="n"/>
      <c r="E51" s="45">
        <f>IF(C51="","",C51+$C$5)</f>
        <v/>
      </c>
      <c r="F51" s="45">
        <f>IF(C51="","",C51+$C$6)</f>
        <v/>
      </c>
      <c r="G51" s="45">
        <f>IF(C51="","",IF(H51="Reporté",IF(I51="","Noter la date",I51),IF(OR(H51="Signé",H51="Perdu"),"Terminé",IF(TODAY()&lt;E51,E51,IF(TODAY()&lt;F51,F51,"S'arrêter")))))</f>
        <v/>
      </c>
      <c r="H51" s="6" t="n"/>
      <c r="I51" s="44" t="n"/>
      <c r="J51" s="6" t="n"/>
      <c r="K51" s="6" t="n"/>
    </row>
    <row r="52">
      <c r="A52" s="6" t="n"/>
      <c r="B52" s="6" t="n"/>
      <c r="C52" s="44" t="n"/>
      <c r="D52" s="13" t="n"/>
      <c r="E52" s="45">
        <f>IF(C52="","",C52+$C$5)</f>
        <v/>
      </c>
      <c r="F52" s="45">
        <f>IF(C52="","",C52+$C$6)</f>
        <v/>
      </c>
      <c r="G52" s="45">
        <f>IF(C52="","",IF(H52="Reporté",IF(I52="","Noter la date",I52),IF(OR(H52="Signé",H52="Perdu"),"Terminé",IF(TODAY()&lt;E52,E52,IF(TODAY()&lt;F52,F52,"S'arrêter")))))</f>
        <v/>
      </c>
      <c r="H52" s="6" t="n"/>
      <c r="I52" s="44" t="n"/>
      <c r="J52" s="6" t="n"/>
      <c r="K52" s="6" t="n"/>
    </row>
    <row r="53">
      <c r="A53" s="6" t="n"/>
      <c r="B53" s="6" t="n"/>
      <c r="C53" s="44" t="n"/>
      <c r="D53" s="13" t="n"/>
      <c r="E53" s="45">
        <f>IF(C53="","",C53+$C$5)</f>
        <v/>
      </c>
      <c r="F53" s="45">
        <f>IF(C53="","",C53+$C$6)</f>
        <v/>
      </c>
      <c r="G53" s="45">
        <f>IF(C53="","",IF(H53="Reporté",IF(I53="","Noter la date",I53),IF(OR(H53="Signé",H53="Perdu"),"Terminé",IF(TODAY()&lt;E53,E53,IF(TODAY()&lt;F53,F53,"S'arrêter")))))</f>
        <v/>
      </c>
      <c r="H53" s="6" t="n"/>
      <c r="I53" s="44" t="n"/>
      <c r="J53" s="6" t="n"/>
      <c r="K53" s="6" t="n"/>
    </row>
    <row r="54">
      <c r="A54" s="6" t="n"/>
      <c r="B54" s="6" t="n"/>
      <c r="C54" s="44" t="n"/>
      <c r="D54" s="13" t="n"/>
      <c r="E54" s="45">
        <f>IF(C54="","",C54+$C$5)</f>
        <v/>
      </c>
      <c r="F54" s="45">
        <f>IF(C54="","",C54+$C$6)</f>
        <v/>
      </c>
      <c r="G54" s="45">
        <f>IF(C54="","",IF(H54="Reporté",IF(I54="","Noter la date",I54),IF(OR(H54="Signé",H54="Perdu"),"Terminé",IF(TODAY()&lt;E54,E54,IF(TODAY()&lt;F54,F54,"S'arrêter")))))</f>
        <v/>
      </c>
      <c r="H54" s="6" t="n"/>
      <c r="I54" s="44" t="n"/>
      <c r="J54" s="6" t="n"/>
      <c r="K54" s="6" t="n"/>
    </row>
    <row r="55">
      <c r="A55" s="6" t="n"/>
      <c r="B55" s="6" t="n"/>
      <c r="C55" s="44" t="n"/>
      <c r="D55" s="13" t="n"/>
      <c r="E55" s="45">
        <f>IF(C55="","",C55+$C$5)</f>
        <v/>
      </c>
      <c r="F55" s="45">
        <f>IF(C55="","",C55+$C$6)</f>
        <v/>
      </c>
      <c r="G55" s="45">
        <f>IF(C55="","",IF(H55="Reporté",IF(I55="","Noter la date",I55),IF(OR(H55="Signé",H55="Perdu"),"Terminé",IF(TODAY()&lt;E55,E55,IF(TODAY()&lt;F55,F55,"S'arrêter")))))</f>
        <v/>
      </c>
      <c r="H55" s="6" t="n"/>
      <c r="I55" s="44" t="n"/>
      <c r="J55" s="6" t="n"/>
      <c r="K55" s="6" t="n"/>
    </row>
    <row r="56">
      <c r="A56" s="6" t="n"/>
      <c r="B56" s="6" t="n"/>
      <c r="C56" s="44" t="n"/>
      <c r="D56" s="13" t="n"/>
      <c r="E56" s="45">
        <f>IF(C56="","",C56+$C$5)</f>
        <v/>
      </c>
      <c r="F56" s="45">
        <f>IF(C56="","",C56+$C$6)</f>
        <v/>
      </c>
      <c r="G56" s="45">
        <f>IF(C56="","",IF(H56="Reporté",IF(I56="","Noter la date",I56),IF(OR(H56="Signé",H56="Perdu"),"Terminé",IF(TODAY()&lt;E56,E56,IF(TODAY()&lt;F56,F56,"S'arrêter")))))</f>
        <v/>
      </c>
      <c r="H56" s="6" t="n"/>
      <c r="I56" s="44" t="n"/>
      <c r="J56" s="6" t="n"/>
      <c r="K56" s="6" t="n"/>
    </row>
    <row r="57">
      <c r="A57" s="6" t="n"/>
      <c r="B57" s="6" t="n"/>
      <c r="C57" s="44" t="n"/>
      <c r="D57" s="13" t="n"/>
      <c r="E57" s="45">
        <f>IF(C57="","",C57+$C$5)</f>
        <v/>
      </c>
      <c r="F57" s="45">
        <f>IF(C57="","",C57+$C$6)</f>
        <v/>
      </c>
      <c r="G57" s="45">
        <f>IF(C57="","",IF(H57="Reporté",IF(I57="","Noter la date",I57),IF(OR(H57="Signé",H57="Perdu"),"Terminé",IF(TODAY()&lt;E57,E57,IF(TODAY()&lt;F57,F57,"S'arrêter")))))</f>
        <v/>
      </c>
      <c r="H57" s="6" t="n"/>
      <c r="I57" s="44" t="n"/>
      <c r="J57" s="6" t="n"/>
      <c r="K57" s="6" t="n"/>
    </row>
    <row r="58">
      <c r="A58" s="6" t="n"/>
      <c r="B58" s="6" t="n"/>
      <c r="C58" s="44" t="n"/>
      <c r="D58" s="13" t="n"/>
      <c r="E58" s="45">
        <f>IF(C58="","",C58+$C$5)</f>
        <v/>
      </c>
      <c r="F58" s="45">
        <f>IF(C58="","",C58+$C$6)</f>
        <v/>
      </c>
      <c r="G58" s="45">
        <f>IF(C58="","",IF(H58="Reporté",IF(I58="","Noter la date",I58),IF(OR(H58="Signé",H58="Perdu"),"Terminé",IF(TODAY()&lt;E58,E58,IF(TODAY()&lt;F58,F58,"S'arrêter")))))</f>
        <v/>
      </c>
      <c r="H58" s="6" t="n"/>
      <c r="I58" s="44" t="n"/>
      <c r="J58" s="6" t="n"/>
      <c r="K58" s="6" t="n"/>
    </row>
    <row r="59">
      <c r="A59" s="6" t="n"/>
      <c r="B59" s="6" t="n"/>
      <c r="C59" s="44" t="n"/>
      <c r="D59" s="13" t="n"/>
      <c r="E59" s="45">
        <f>IF(C59="","",C59+$C$5)</f>
        <v/>
      </c>
      <c r="F59" s="45">
        <f>IF(C59="","",C59+$C$6)</f>
        <v/>
      </c>
      <c r="G59" s="45">
        <f>IF(C59="","",IF(H59="Reporté",IF(I59="","Noter la date",I59),IF(OR(H59="Signé",H59="Perdu"),"Terminé",IF(TODAY()&lt;E59,E59,IF(TODAY()&lt;F59,F59,"S'arrêter")))))</f>
        <v/>
      </c>
      <c r="H59" s="6" t="n"/>
      <c r="I59" s="44" t="n"/>
      <c r="J59" s="6" t="n"/>
      <c r="K59" s="6" t="n"/>
    </row>
    <row r="60">
      <c r="A60" s="6" t="n"/>
      <c r="B60" s="6" t="n"/>
      <c r="C60" s="44" t="n"/>
      <c r="D60" s="13" t="n"/>
      <c r="E60" s="45">
        <f>IF(C60="","",C60+$C$5)</f>
        <v/>
      </c>
      <c r="F60" s="45">
        <f>IF(C60="","",C60+$C$6)</f>
        <v/>
      </c>
      <c r="G60" s="45">
        <f>IF(C60="","",IF(H60="Reporté",IF(I60="","Noter la date",I60),IF(OR(H60="Signé",H60="Perdu"),"Terminé",IF(TODAY()&lt;E60,E60,IF(TODAY()&lt;F60,F60,"S'arrêter")))))</f>
        <v/>
      </c>
      <c r="H60" s="6" t="n"/>
      <c r="I60" s="44" t="n"/>
      <c r="J60" s="6" t="n"/>
      <c r="K60" s="6" t="n"/>
    </row>
  </sheetData>
  <conditionalFormatting sqref="G11:G60">
    <cfRule type="expression" priority="1" dxfId="0">
      <formula>AND($C11&lt;&gt;"",ISNUMBER($G11),$G11&lt;=TODAY())</formula>
    </cfRule>
  </conditionalFormatting>
  <dataValidations count="2">
    <dataValidation sqref="H11 H12 H13 H14 H15 H16 H17 H18 H19 H20 H21 H22 H23 H24 H25 H26 H27 H28 H29 H30 H31 H32 H33 H34 H35 H36 H37 H38 H39 H40 H41 H42 H43 H44 H45 H46 H47 H48 H49 H50 H51 H52 H53 H54 H55 H56 H57 H58 H59 H60" showDropDown="0" showInputMessage="0" showErrorMessage="0" allowBlank="1" type="list">
      <formula1>"En attente,Signé,Perdu,Reporté"</formula1>
    </dataValidation>
    <dataValidation sqref="J11 J12 J13 J14 J15 J16 J17 J18 J19 J20 J21 J22 J23 J24 J25 J26 J27 J28 J29 J30 J31 J32 J33 J34 J35 J36 J37 J38 J39 J40 J41 J42 J43 J44 J45 J46 J47 J48 J49 J50 J51 J52 J53 J54 J55 J56 J57 J58 J59 J60" showDropDown="0" showInputMessage="0" showErrorMessage="0" allowBlank="1" type="list">
      <formula1>"Trop cher,Délai,Autre artisan,Ne répond plus,Projet abandonné,Financement,Aide refusée,Autre"</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2026-10-10T07:22:35Z</dcterms:created>
  <dcterms:modified xmlns:dcterms="http://purl.org/dc/terms/" xmlns:xsi="http://www.w3.org/2001/XMLSchema-instance" xsi:type="dcterms:W3CDTF">2026-10-10T07:22:35Z</dcterms:modified>
</cp:coreProperties>
</file>